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52805801140\Google Drive\1. Regis01\Micrositio\2019A\"/>
    </mc:Choice>
  </mc:AlternateContent>
  <bookViews>
    <workbookView xWindow="0" yWindow="0" windowWidth="21600" windowHeight="9735" activeTab="3"/>
  </bookViews>
  <sheets>
    <sheet name="Simulador_2000 a 2005" sheetId="4" r:id="rId1"/>
    <sheet name="Simulador_2006 a 2014" sheetId="1" r:id="rId2"/>
    <sheet name="Simulador 09-10" sheetId="2" r:id="rId3"/>
    <sheet name="Saber 11- A partir Ago.2014" sheetId="3" r:id="rId4"/>
  </sheets>
  <definedNames>
    <definedName name="Z_B28BCA7F_F77D_42A7_AB48_715BD0921883_.wvu.Cols" localSheetId="3" hidden="1">'Saber 11- A partir Ago.2014'!$H:$H</definedName>
  </definedNames>
  <calcPr calcId="152511"/>
  <customWorkbookViews>
    <customWorkbookView name="usuario - Vista personalizada" guid="{B28BCA7F-F77D-42A7-AB48-715BD0921883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I26" i="3" l="1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25" i="1"/>
  <c r="K26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25" i="4"/>
  <c r="I25" i="3" l="1"/>
  <c r="J15" i="3"/>
  <c r="K25" i="1"/>
  <c r="L15" i="4" l="1"/>
  <c r="L9" i="4" l="1"/>
  <c r="L10" i="4"/>
  <c r="K10" i="1"/>
  <c r="K9" i="1"/>
  <c r="J10" i="3"/>
  <c r="J9" i="3"/>
  <c r="J25" i="3" l="1"/>
  <c r="J26" i="3" l="1"/>
  <c r="H26" i="3"/>
  <c r="L24" i="4"/>
  <c r="K24" i="1"/>
  <c r="L12" i="4" l="1"/>
  <c r="L13" i="4"/>
  <c r="L11" i="4"/>
  <c r="L8" i="4"/>
  <c r="L26" i="4"/>
  <c r="L25" i="4"/>
  <c r="L23" i="4"/>
  <c r="L22" i="4"/>
  <c r="L21" i="4"/>
  <c r="L20" i="4"/>
  <c r="L19" i="4"/>
  <c r="L18" i="4"/>
  <c r="L17" i="4"/>
  <c r="L16" i="4"/>
  <c r="L14" i="4"/>
  <c r="B7" i="2" l="1"/>
  <c r="K22" i="1"/>
  <c r="K23" i="1"/>
  <c r="G7" i="2"/>
  <c r="K8" i="1"/>
  <c r="J8" i="3"/>
  <c r="K11" i="1"/>
  <c r="K21" i="1"/>
  <c r="K26" i="1"/>
  <c r="J22" i="3"/>
  <c r="H22" i="3"/>
  <c r="J23" i="3"/>
  <c r="H23" i="3"/>
  <c r="J24" i="3"/>
  <c r="H24" i="3"/>
  <c r="J21" i="3"/>
  <c r="H21" i="3"/>
  <c r="J20" i="3"/>
  <c r="H20" i="3"/>
  <c r="J19" i="3"/>
  <c r="H19" i="3"/>
  <c r="J18" i="3"/>
  <c r="H18" i="3"/>
  <c r="J17" i="3"/>
  <c r="H17" i="3"/>
  <c r="J16" i="3"/>
  <c r="H16" i="3"/>
  <c r="J14" i="3"/>
  <c r="H14" i="3"/>
  <c r="J12" i="3"/>
  <c r="H12" i="3"/>
  <c r="J13" i="3"/>
  <c r="H13" i="3"/>
  <c r="J11" i="3"/>
  <c r="H11" i="3"/>
  <c r="H8" i="3"/>
  <c r="K19" i="1"/>
  <c r="K13" i="1"/>
  <c r="K12" i="1"/>
  <c r="F7" i="2"/>
  <c r="H7" i="2"/>
  <c r="E7" i="2"/>
  <c r="D7" i="2"/>
  <c r="C7" i="2"/>
  <c r="K20" i="1"/>
  <c r="K18" i="1"/>
  <c r="K17" i="1"/>
  <c r="K16" i="1"/>
  <c r="K14" i="1"/>
  <c r="J26" i="2" l="1"/>
  <c r="K26" i="2" s="1"/>
  <c r="J22" i="2"/>
  <c r="J18" i="2"/>
  <c r="K18" i="2" s="1"/>
  <c r="J14" i="2"/>
  <c r="J29" i="2"/>
  <c r="J24" i="2"/>
  <c r="J16" i="2"/>
  <c r="K16" i="2" s="1"/>
  <c r="J23" i="2"/>
  <c r="K23" i="2" s="1"/>
  <c r="J15" i="2"/>
  <c r="J25" i="2"/>
  <c r="J21" i="2"/>
  <c r="K21" i="2" s="1"/>
  <c r="J17" i="2"/>
  <c r="K17" i="2" s="1"/>
  <c r="J13" i="2"/>
  <c r="J28" i="2"/>
  <c r="J20" i="2"/>
  <c r="K20" i="2" s="1"/>
  <c r="J12" i="2"/>
  <c r="J27" i="2"/>
  <c r="J19" i="2"/>
  <c r="K19" i="2" s="1"/>
  <c r="J11" i="2"/>
  <c r="K11" i="2" s="1"/>
  <c r="K29" i="2"/>
  <c r="K28" i="2"/>
  <c r="K13" i="2"/>
  <c r="K25" i="2"/>
  <c r="K12" i="2"/>
  <c r="K22" i="2"/>
  <c r="K14" i="2"/>
  <c r="K27" i="2"/>
  <c r="K15" i="2"/>
  <c r="K24" i="2"/>
</calcChain>
</file>

<file path=xl/sharedStrings.xml><?xml version="1.0" encoding="utf-8"?>
<sst xmlns="http://schemas.openxmlformats.org/spreadsheetml/2006/main" count="169" uniqueCount="52">
  <si>
    <t>Programa</t>
  </si>
  <si>
    <t>Biología</t>
  </si>
  <si>
    <t>Química</t>
  </si>
  <si>
    <t>Física</t>
  </si>
  <si>
    <t>Sociales</t>
  </si>
  <si>
    <t>Lenguaje</t>
  </si>
  <si>
    <t>Matematica</t>
  </si>
  <si>
    <t>Filosofía</t>
  </si>
  <si>
    <t>ADMINISTRACION FINANCIERA</t>
  </si>
  <si>
    <t>MERCADEO</t>
  </si>
  <si>
    <t>ADMON NEGOCIOS INTERNACIONALES</t>
  </si>
  <si>
    <t>INGENIERIA MECANICA</t>
  </si>
  <si>
    <t>INGENIERIA INDUSTRIAL</t>
  </si>
  <si>
    <t>INGENIERIA ELECTRONICA</t>
  </si>
  <si>
    <t>INGENIERIA CIVIL</t>
  </si>
  <si>
    <t>PSICOLOGIA</t>
  </si>
  <si>
    <t>COMUNICACION SOCIAL Y PERIODISMO</t>
  </si>
  <si>
    <t>ARQUITECTURA</t>
  </si>
  <si>
    <t>DERECHO</t>
  </si>
  <si>
    <t>Matemática</t>
  </si>
  <si>
    <t xml:space="preserve">Ponderación </t>
  </si>
  <si>
    <t>Resultado de la simulación, para cada programa</t>
  </si>
  <si>
    <t>puntajes transformados</t>
  </si>
  <si>
    <t>Lectura Crítica</t>
  </si>
  <si>
    <t>Matemáticas</t>
  </si>
  <si>
    <t>C. Sociales y competenc. Ciudadanas</t>
  </si>
  <si>
    <t>Ciencias Naturales</t>
  </si>
  <si>
    <t>Inglés</t>
  </si>
  <si>
    <t>Nombre</t>
  </si>
  <si>
    <t xml:space="preserve"> </t>
  </si>
  <si>
    <t>COMUNICACION SOCIAL Y PERIODIS</t>
  </si>
  <si>
    <t>DISEÑO</t>
  </si>
  <si>
    <t>Ponderación</t>
  </si>
  <si>
    <t>Digite aquí sus puntajes:</t>
  </si>
  <si>
    <t>Umbral</t>
  </si>
  <si>
    <t>Su índice simulado es:</t>
  </si>
  <si>
    <t>Simulador del Proceso de Selección, para pruebas Saber 11 presentadas en septiembre de 2010*</t>
  </si>
  <si>
    <t>Simulador del Proceso de Selección. Aplica a las pruebas Icfes presentadas entre el 2000 y 2005-2</t>
  </si>
  <si>
    <t>Simulador del Proceso de Selección. Aplica a las pruebas Icfes presentadas entre el 2006-1 al 2014-1</t>
  </si>
  <si>
    <t xml:space="preserve">Historia </t>
  </si>
  <si>
    <t>Geografia</t>
  </si>
  <si>
    <t>Historia</t>
  </si>
  <si>
    <t>DERECHO -HONDA</t>
  </si>
  <si>
    <t>DERECHO-HONDA</t>
  </si>
  <si>
    <t xml:space="preserve">ADMON DE EMPRESAS </t>
  </si>
  <si>
    <t xml:space="preserve">ADMINISTRACION DE EMPRESAS </t>
  </si>
  <si>
    <t>BIOLOGIA AMBIENTAL</t>
  </si>
  <si>
    <t>ECONOMIA</t>
  </si>
  <si>
    <t>CONTADURIA PUBLICA</t>
  </si>
  <si>
    <t>INGENIERIA DE SISTEMAS</t>
  </si>
  <si>
    <t>Admitido</t>
  </si>
  <si>
    <t>CIENCIA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</si>
</sst>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9"/>
      <color indexed="8"/>
      <name val="Calibri"/>
      <family val="2"/>
    </font>
    <font>
      <b/>
      <sz val="14"/>
      <color theme="0"/>
      <name val="Calibri"/>
      <family val="2"/>
    </font>
    <font>
      <b/>
      <i/>
      <sz val="18"/>
      <color theme="3"/>
      <name val="Calibri"/>
      <family val="2"/>
      <scheme val="minor"/>
    </font>
    <font>
      <b/>
      <i/>
      <sz val="11"/>
      <color theme="3"/>
      <name val="Arial"/>
      <family val="2"/>
    </font>
    <font>
      <b/>
      <sz val="10"/>
      <color rgb="FFF9790F"/>
      <name val="Calibri"/>
      <family val="2"/>
    </font>
    <font>
      <b/>
      <sz val="11"/>
      <color rgb="FFF9790F"/>
      <name val="Calibri"/>
      <family val="2"/>
    </font>
    <font>
      <b/>
      <sz val="11"/>
      <color theme="0"/>
      <name val="Calibri"/>
      <family val="2"/>
    </font>
    <font>
      <b/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9" tint="-0.249977111117893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hidden="1"/>
    </xf>
    <xf numFmtId="0" fontId="7" fillId="0" borderId="0" xfId="0" applyFont="1" applyFill="1" applyProtection="1">
      <protection locked="0"/>
    </xf>
    <xf numFmtId="2" fontId="0" fillId="0" borderId="0" xfId="0" applyNumberFormat="1" applyProtection="1">
      <protection locked="0"/>
    </xf>
    <xf numFmtId="164" fontId="0" fillId="0" borderId="0" xfId="0" applyNumberFormat="1"/>
    <xf numFmtId="0" fontId="11" fillId="0" borderId="0" xfId="0" applyFont="1"/>
    <xf numFmtId="164" fontId="12" fillId="2" borderId="8" xfId="1" applyNumberFormat="1" applyFont="1" applyFill="1" applyBorder="1" applyAlignment="1">
      <alignment horizontal="center" vertical="center" wrapText="1"/>
    </xf>
    <xf numFmtId="164" fontId="12" fillId="2" borderId="9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15" fillId="0" borderId="0" xfId="1" applyFont="1" applyFill="1" applyBorder="1" applyAlignment="1">
      <alignment vertical="center" wrapText="1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8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7" fillId="0" borderId="0" xfId="0" applyFont="1" applyFill="1" applyProtection="1">
      <protection hidden="1"/>
    </xf>
    <xf numFmtId="0" fontId="15" fillId="0" borderId="0" xfId="1" applyFont="1" applyFill="1" applyBorder="1" applyAlignment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12" fillId="2" borderId="7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12" fillId="2" borderId="9" xfId="1" applyFont="1" applyFill="1" applyBorder="1" applyAlignment="1" applyProtection="1">
      <alignment horizontal="center" vertical="center" wrapText="1"/>
      <protection locked="0"/>
    </xf>
    <xf numFmtId="2" fontId="0" fillId="0" borderId="3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hidden="1"/>
    </xf>
    <xf numFmtId="2" fontId="0" fillId="3" borderId="4" xfId="0" applyNumberFormat="1" applyFill="1" applyBorder="1" applyAlignment="1" applyProtection="1">
      <alignment horizontal="center"/>
      <protection hidden="1"/>
    </xf>
    <xf numFmtId="2" fontId="0" fillId="3" borderId="6" xfId="0" applyNumberForma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5" fillId="0" borderId="5" xfId="1" applyFont="1" applyFill="1" applyBorder="1" applyAlignment="1" applyProtection="1">
      <alignment horizontal="right"/>
    </xf>
    <xf numFmtId="1" fontId="18" fillId="0" borderId="5" xfId="1" applyNumberFormat="1" applyFont="1" applyBorder="1" applyAlignment="1" applyProtection="1">
      <alignment horizontal="center"/>
      <protection hidden="1"/>
    </xf>
    <xf numFmtId="2" fontId="22" fillId="0" borderId="5" xfId="0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1" fontId="18" fillId="0" borderId="5" xfId="1" applyNumberFormat="1" applyFont="1" applyFill="1" applyBorder="1" applyAlignment="1" applyProtection="1">
      <alignment horizontal="center"/>
      <protection hidden="1"/>
    </xf>
    <xf numFmtId="0" fontId="9" fillId="0" borderId="5" xfId="0" applyFont="1" applyFill="1" applyBorder="1" applyAlignment="1" applyProtection="1">
      <alignment horizontal="right"/>
    </xf>
    <xf numFmtId="0" fontId="5" fillId="0" borderId="5" xfId="1" applyFont="1" applyFill="1" applyBorder="1" applyAlignment="1" applyProtection="1">
      <alignment horizontal="left"/>
      <protection hidden="1"/>
    </xf>
    <xf numFmtId="0" fontId="5" fillId="0" borderId="5" xfId="1" applyFont="1" applyBorder="1" applyAlignment="1" applyProtection="1">
      <alignment horizontal="right"/>
    </xf>
    <xf numFmtId="0" fontId="29" fillId="2" borderId="5" xfId="0" applyFont="1" applyFill="1" applyBorder="1" applyAlignment="1" applyProtection="1">
      <alignment horizontal="center"/>
    </xf>
    <xf numFmtId="0" fontId="28" fillId="2" borderId="5" xfId="0" applyFont="1" applyFill="1" applyBorder="1" applyAlignment="1" applyProtection="1">
      <alignment horizontal="right"/>
    </xf>
    <xf numFmtId="0" fontId="12" fillId="2" borderId="5" xfId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/>
    </xf>
    <xf numFmtId="1" fontId="19" fillId="0" borderId="5" xfId="1" applyNumberFormat="1" applyFont="1" applyBorder="1" applyAlignment="1" applyProtection="1">
      <alignment horizontal="center"/>
      <protection hidden="1"/>
    </xf>
    <xf numFmtId="2" fontId="23" fillId="0" borderId="5" xfId="0" applyNumberFormat="1" applyFont="1" applyFill="1" applyBorder="1" applyAlignment="1" applyProtection="1">
      <alignment horizontal="center"/>
      <protection hidden="1"/>
    </xf>
    <xf numFmtId="1" fontId="19" fillId="0" borderId="5" xfId="1" applyNumberFormat="1" applyFont="1" applyFill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0" fontId="12" fillId="2" borderId="5" xfId="1" applyFont="1" applyFill="1" applyBorder="1" applyAlignment="1" applyProtection="1">
      <alignment horizontal="left" vertical="center" wrapText="1"/>
      <protection hidden="1"/>
    </xf>
    <xf numFmtId="164" fontId="12" fillId="2" borderId="5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5" xfId="1" applyNumberFormat="1" applyFont="1" applyFill="1" applyBorder="1" applyAlignment="1" applyProtection="1">
      <alignment horizontal="center"/>
      <protection hidden="1"/>
    </xf>
    <xf numFmtId="1" fontId="31" fillId="0" borderId="5" xfId="1" applyNumberFormat="1" applyFont="1" applyFill="1" applyBorder="1" applyAlignment="1" applyProtection="1">
      <alignment horizontal="center"/>
      <protection hidden="1"/>
    </xf>
    <xf numFmtId="164" fontId="11" fillId="0" borderId="5" xfId="0" applyNumberFormat="1" applyFont="1" applyBorder="1" applyProtection="1">
      <protection hidden="1"/>
    </xf>
    <xf numFmtId="2" fontId="21" fillId="0" borderId="5" xfId="1" applyNumberFormat="1" applyFont="1" applyFill="1" applyBorder="1" applyAlignment="1" applyProtection="1">
      <alignment horizontal="center"/>
      <protection hidden="1"/>
    </xf>
    <xf numFmtId="0" fontId="0" fillId="4" borderId="5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right"/>
      <protection locked="0"/>
    </xf>
    <xf numFmtId="0" fontId="33" fillId="5" borderId="0" xfId="0" applyFont="1" applyFill="1" applyBorder="1" applyAlignment="1">
      <alignment horizontal="center"/>
    </xf>
    <xf numFmtId="0" fontId="0" fillId="5" borderId="0" xfId="0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0" fillId="5" borderId="0" xfId="0" applyFill="1" applyBorder="1" applyAlignment="1">
      <alignment horizontal="center"/>
    </xf>
    <xf numFmtId="164" fontId="32" fillId="5" borderId="0" xfId="0" applyNumberFormat="1" applyFont="1" applyFill="1" applyBorder="1" applyAlignment="1">
      <alignment horizontal="center"/>
    </xf>
    <xf numFmtId="0" fontId="13" fillId="2" borderId="5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right"/>
      <protection hidden="1"/>
    </xf>
    <xf numFmtId="0" fontId="3" fillId="0" borderId="0" xfId="1" applyFill="1" applyBorder="1" applyAlignment="1" applyProtection="1">
      <alignment horizontal="center"/>
      <protection hidden="1"/>
    </xf>
    <xf numFmtId="0" fontId="30" fillId="2" borderId="10" xfId="0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center" vertical="center"/>
    </xf>
    <xf numFmtId="0" fontId="30" fillId="2" borderId="12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/>
    </xf>
    <xf numFmtId="0" fontId="20" fillId="2" borderId="5" xfId="1" applyFont="1" applyFill="1" applyBorder="1" applyAlignment="1" applyProtection="1">
      <alignment horizontal="center" vertical="center" wrapText="1"/>
    </xf>
    <xf numFmtId="0" fontId="27" fillId="2" borderId="5" xfId="1" applyFont="1" applyFill="1" applyBorder="1" applyAlignment="1" applyProtection="1">
      <alignment horizontal="center" vertical="center" wrapText="1"/>
    </xf>
    <xf numFmtId="0" fontId="10" fillId="3" borderId="5" xfId="1" applyFont="1" applyFill="1" applyBorder="1" applyAlignment="1" applyProtection="1">
      <alignment horizontal="center" vertical="center" wrapText="1"/>
    </xf>
    <xf numFmtId="0" fontId="24" fillId="3" borderId="5" xfId="1" applyFont="1" applyFill="1" applyBorder="1" applyAlignment="1" applyProtection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20" fillId="2" borderId="5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5" xfId="1" applyNumberFormat="1" applyFont="1" applyBorder="1" applyAlignment="1" applyProtection="1">
      <alignment horizontal="center"/>
      <protection hidden="1"/>
    </xf>
    <xf numFmtId="2" fontId="3" fillId="0" borderId="5" xfId="1" applyNumberFormat="1" applyBorder="1" applyAlignment="1" applyProtection="1">
      <alignment horizontal="center"/>
      <protection hidden="1"/>
    </xf>
    <xf numFmtId="2" fontId="3" fillId="0" borderId="5" xfId="1" applyNumberFormat="1" applyFill="1" applyBorder="1" applyAlignment="1" applyProtection="1">
      <alignment horizontal="center"/>
      <protection hidden="1"/>
    </xf>
    <xf numFmtId="2" fontId="2" fillId="0" borderId="5" xfId="1" applyNumberFormat="1" applyFont="1" applyBorder="1" applyAlignment="1" applyProtection="1">
      <alignment horizontal="center"/>
      <protection hidden="1"/>
    </xf>
    <xf numFmtId="2" fontId="2" fillId="0" borderId="5" xfId="1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_Criterios de Seleccion 2011A - SIAA" xfId="1"/>
  </cellStyles>
  <dxfs count="23">
    <dxf>
      <font>
        <color theme="9" tint="-0.24994659260841701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81A042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</dxfs>
  <tableStyles count="0" defaultTableStyle="TableStyleMedium9" defaultPivotStyle="PivotStyleLight16"/>
  <colors>
    <mruColors>
      <color rgb="FF81A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19051</xdr:rowOff>
    </xdr:from>
    <xdr:to>
      <xdr:col>11</xdr:col>
      <xdr:colOff>933450</xdr:colOff>
      <xdr:row>43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" y="11268076"/>
          <a:ext cx="9991725" cy="3248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1">
            <a:defRPr sz="1000"/>
          </a:pPr>
          <a:endParaRPr lang="es-CO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/>
          <a:r>
            <a:rPr lang="es-CO" sz="1100" b="1" i="0">
              <a:latin typeface="+mn-lt"/>
              <a:ea typeface="+mn-ea"/>
              <a:cs typeface="+mn-cs"/>
            </a:rPr>
            <a:t>Proceso de selección</a:t>
          </a:r>
          <a:r>
            <a:rPr lang="es-CO" sz="1100" b="0" i="0">
              <a:latin typeface="+mn-lt"/>
              <a:ea typeface="+mn-ea"/>
              <a:cs typeface="+mn-cs"/>
            </a:rPr>
            <a:t>:  Los aspirantes con tipo de </a:t>
          </a:r>
          <a:r>
            <a:rPr lang="es-CO" sz="1100" b="1" i="1">
              <a:latin typeface="+mn-lt"/>
              <a:ea typeface="+mn-ea"/>
              <a:cs typeface="+mn-cs"/>
            </a:rPr>
            <a:t>ingreso a primer semestre</a:t>
          </a:r>
          <a:r>
            <a:rPr lang="es-CO" sz="1100" b="0" i="0">
              <a:latin typeface="+mn-lt"/>
              <a:ea typeface="+mn-ea"/>
              <a:cs typeface="+mn-cs"/>
            </a:rPr>
            <a:t>, con índice mayor o igual al </a:t>
          </a:r>
          <a:r>
            <a:rPr lang="es-CO" sz="1100" b="1" i="1">
              <a:latin typeface="+mn-lt"/>
              <a:ea typeface="+mn-ea"/>
              <a:cs typeface="+mn-cs"/>
            </a:rPr>
            <a:t>umbral</a:t>
          </a:r>
          <a:r>
            <a:rPr lang="es-CO" sz="1100" b="0" i="0">
              <a:latin typeface="+mn-lt"/>
              <a:ea typeface="+mn-ea"/>
              <a:cs typeface="+mn-cs"/>
            </a:rPr>
            <a:t>,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se admiten automáticamente</a:t>
          </a:r>
          <a:r>
            <a:rPr lang="es-CO" sz="1100" b="0" i="0" baseline="0">
              <a:latin typeface="+mn-lt"/>
              <a:ea typeface="+mn-ea"/>
              <a:cs typeface="+mn-cs"/>
            </a:rPr>
            <a:t> y</a:t>
          </a:r>
          <a:r>
            <a:rPr lang="es-CO" sz="1100" b="0" i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los que tiene un índice inferior,</a:t>
          </a:r>
          <a:r>
            <a:rPr lang="es-CO" sz="1100" b="0" i="0" baseline="0">
              <a:solidFill>
                <a:srgbClr val="C00000"/>
              </a:solidFill>
              <a:latin typeface="+mn-lt"/>
              <a:ea typeface="+mn-ea"/>
              <a:cs typeface="+mn-cs"/>
            </a:rPr>
            <a:t> se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 rechazan</a:t>
          </a:r>
          <a:r>
            <a:rPr lang="es-CO" sz="1100" b="0" i="0">
              <a:latin typeface="+mn-lt"/>
              <a:ea typeface="+mn-ea"/>
              <a:cs typeface="+mn-cs"/>
            </a:rPr>
            <a:t>.  Los que tienen tipo de ingreso diferente, </a:t>
          </a:r>
          <a:r>
            <a:rPr lang="es-CO" sz="1100" b="0" i="0" baseline="0">
              <a:latin typeface="+mn-lt"/>
              <a:ea typeface="+mn-ea"/>
              <a:cs typeface="+mn-cs"/>
            </a:rPr>
            <a:t>se c</a:t>
          </a:r>
          <a:r>
            <a:rPr lang="es-CO" sz="1100" b="0" i="0">
              <a:latin typeface="+mn-lt"/>
              <a:ea typeface="+mn-ea"/>
              <a:cs typeface="+mn-cs"/>
            </a:rPr>
            <a:t>lasifican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en </a:t>
          </a:r>
          <a:r>
            <a:rPr lang="es-CO" sz="1100" b="0" i="1">
              <a:latin typeface="+mn-lt"/>
              <a:ea typeface="+mn-ea"/>
              <a:cs typeface="+mn-cs"/>
            </a:rPr>
            <a:t>lista de espera</a:t>
          </a:r>
          <a:r>
            <a:rPr lang="es-CO" sz="1100" b="0" i="0">
              <a:latin typeface="+mn-lt"/>
              <a:ea typeface="+mn-ea"/>
              <a:cs typeface="+mn-cs"/>
            </a:rPr>
            <a:t>, mientras</a:t>
          </a:r>
          <a:r>
            <a:rPr lang="es-CO" sz="1100" b="0" i="0" baseline="0">
              <a:latin typeface="+mn-lt"/>
              <a:ea typeface="+mn-ea"/>
              <a:cs typeface="+mn-cs"/>
            </a:rPr>
            <a:t>  el programa académico verifica y completa la información  relacionada con su procedencia.</a:t>
          </a:r>
          <a:endParaRPr lang="es-CO" sz="1100">
            <a:latin typeface="+mn-lt"/>
            <a:ea typeface="+mn-ea"/>
            <a:cs typeface="+mn-cs"/>
          </a:endParaRPr>
        </a:p>
        <a:p>
          <a:pPr algn="l" rtl="1" eaLnBrk="1" fontAlgn="auto" latinLnBrk="0" hangingPunct="1"/>
          <a:r>
            <a:rPr lang="es-CO" sz="1100"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El programa de Administración ambiental  es el único que maneja </a:t>
          </a:r>
          <a:r>
            <a:rPr lang="es-CO" sz="1100" b="0" i="1">
              <a:solidFill>
                <a:srgbClr val="C00000"/>
              </a:solidFill>
              <a:latin typeface="+mn-lt"/>
              <a:ea typeface="+mn-ea"/>
              <a:cs typeface="+mn-cs"/>
            </a:rPr>
            <a:t>lista de espera 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para  aspirantes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con tipo de </a:t>
          </a:r>
          <a:r>
            <a:rPr lang="es-CO" sz="1100" b="1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ingreso a primer semestre (1)</a:t>
          </a:r>
          <a:r>
            <a:rPr lang="es-CO" sz="1100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.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rgbClr val="C00000"/>
            </a:solidFill>
            <a:latin typeface="+mn-lt"/>
            <a:ea typeface="+mn-ea"/>
            <a:cs typeface="+mn-cs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CO" sz="1050" b="1" i="0" strike="noStrike">
              <a:solidFill>
                <a:srgbClr val="000000"/>
              </a:solidFill>
              <a:latin typeface="Arial"/>
              <a:cs typeface="Arial"/>
            </a:rPr>
            <a:t>Ajustes</a:t>
          </a:r>
          <a:r>
            <a:rPr lang="es-CO" sz="1050" b="1" i="0" strike="noStrike" baseline="0">
              <a:solidFill>
                <a:srgbClr val="000000"/>
              </a:solidFill>
              <a:latin typeface="Arial"/>
              <a:cs typeface="Arial"/>
            </a:rPr>
            <a:t> a la política y mecanismos de ingreso, aprobados por el Comité de Admisiones en reunión no presencial, realizada el 15 de enero de 2014</a:t>
          </a:r>
          <a:r>
            <a:rPr lang="es-CO" sz="1000" b="0" i="0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r>
            <a:rPr lang="es-CO" sz="1100">
              <a:latin typeface="+mn-lt"/>
              <a:ea typeface="+mn-ea"/>
              <a:cs typeface="+mn-cs"/>
            </a:rPr>
            <a:t>Se extendió el derecho a la inscripción, en los programas de los niveles</a:t>
          </a:r>
          <a:r>
            <a:rPr lang="es-CO" sz="1100" baseline="0">
              <a:latin typeface="+mn-lt"/>
              <a:ea typeface="+mn-ea"/>
              <a:cs typeface="+mn-cs"/>
            </a:rPr>
            <a:t> técnicos profesionales y tecnológicos,</a:t>
          </a:r>
          <a:r>
            <a:rPr lang="es-CO" sz="1100">
              <a:latin typeface="+mn-lt"/>
              <a:ea typeface="+mn-ea"/>
              <a:cs typeface="+mn-cs"/>
            </a:rPr>
            <a:t> a quienes hayan obtenido título de bachiller y presentado el examen del ICFES, antes del año 2000, siempre y cuando sus puntajes sean mayores o iguales a 215 puntos.  </a:t>
          </a:r>
          <a:r>
            <a:rPr lang="es-ES" sz="1100">
              <a:latin typeface="+mn-lt"/>
              <a:ea typeface="+mn-ea"/>
              <a:cs typeface="+mn-cs"/>
            </a:rPr>
            <a:t>Adicionalmente, para los aspirantes de todos los</a:t>
          </a:r>
          <a:r>
            <a:rPr lang="es-ES" sz="1100" baseline="0">
              <a:latin typeface="+mn-lt"/>
              <a:ea typeface="+mn-ea"/>
              <a:cs typeface="+mn-cs"/>
            </a:rPr>
            <a:t> programas de pregrado, </a:t>
          </a:r>
          <a:r>
            <a:rPr lang="es-ES" sz="1100">
              <a:latin typeface="+mn-lt"/>
              <a:ea typeface="+mn-ea"/>
              <a:cs typeface="+mn-cs"/>
            </a:rPr>
            <a:t>que los bachilleres que no hayan presentado el Examen de Estado para ingresar a la educación superior</a:t>
          </a:r>
          <a:r>
            <a:rPr lang="es-ES" sz="1100" baseline="0">
              <a:latin typeface="+mn-lt"/>
              <a:ea typeface="+mn-ea"/>
              <a:cs typeface="+mn-cs"/>
            </a:rPr>
            <a:t> o tengan puntajes inferiores a los requeridos , </a:t>
          </a:r>
          <a:r>
            <a:rPr lang="es-ES" sz="1100">
              <a:latin typeface="+mn-lt"/>
              <a:ea typeface="+mn-ea"/>
              <a:cs typeface="+mn-cs"/>
            </a:rPr>
            <a:t> puedan cursar hasta 18 créditos,</a:t>
          </a:r>
          <a:r>
            <a:rPr lang="es-ES" sz="1100" baseline="0">
              <a:latin typeface="+mn-lt"/>
              <a:ea typeface="+mn-ea"/>
              <a:cs typeface="+mn-cs"/>
            </a:rPr>
            <a:t> </a:t>
          </a:r>
          <a:r>
            <a:rPr lang="es-ES" sz="1100">
              <a:latin typeface="+mn-lt"/>
              <a:ea typeface="+mn-ea"/>
              <a:cs typeface="+mn-cs"/>
            </a:rPr>
            <a:t>en la modalidad de </a:t>
          </a:r>
          <a:r>
            <a:rPr lang="es-ES" sz="1100" b="1" i="1">
              <a:latin typeface="+mn-lt"/>
              <a:ea typeface="+mn-ea"/>
              <a:cs typeface="+mn-cs"/>
            </a:rPr>
            <a:t>cursos libres</a:t>
          </a:r>
          <a:r>
            <a:rPr lang="es-ES" sz="1100">
              <a:latin typeface="+mn-lt"/>
              <a:ea typeface="+mn-ea"/>
              <a:cs typeface="+mn-cs"/>
            </a:rPr>
            <a:t>, mientras lo presentan y cumplen con todos los requisitos de matrícula, propios</a:t>
          </a:r>
          <a:r>
            <a:rPr lang="es-ES" sz="1100" baseline="0">
              <a:latin typeface="+mn-lt"/>
              <a:ea typeface="+mn-ea"/>
              <a:cs typeface="+mn-cs"/>
            </a:rPr>
            <a:t> de los estudiantes  regulares de la Universidad. </a:t>
          </a:r>
          <a:r>
            <a:rPr lang="es-CO" sz="1100">
              <a:latin typeface="+mn-lt"/>
              <a:ea typeface="+mn-ea"/>
              <a:cs typeface="+mn-cs"/>
            </a:rPr>
            <a:t> 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r>
            <a:rPr lang="es-CO" sz="1100">
              <a:latin typeface="+mn-lt"/>
              <a:ea typeface="+mn-ea"/>
              <a:cs typeface="+mn-cs"/>
            </a:rPr>
            <a:t>Nota</a:t>
          </a:r>
          <a:r>
            <a:rPr lang="es-CO" sz="1100" baseline="0">
              <a:latin typeface="+mn-lt"/>
              <a:ea typeface="+mn-ea"/>
              <a:cs typeface="+mn-cs"/>
            </a:rPr>
            <a:t> 1. </a:t>
          </a:r>
          <a:r>
            <a:rPr lang="es-CO" sz="1100">
              <a:latin typeface="+mn-lt"/>
              <a:ea typeface="+mn-ea"/>
              <a:cs typeface="+mn-cs"/>
            </a:rPr>
            <a:t>En caso de que un aspirante a la </a:t>
          </a:r>
          <a:r>
            <a:rPr lang="es-CO" sz="1100" b="1" i="1">
              <a:latin typeface="+mn-lt"/>
              <a:ea typeface="+mn-ea"/>
              <a:cs typeface="+mn-cs"/>
            </a:rPr>
            <a:t>Tecnología en entrenamiento deportivo en fútbol</a:t>
          </a:r>
          <a:r>
            <a:rPr lang="es-CO" sz="1100">
              <a:latin typeface="+mn-lt"/>
              <a:ea typeface="+mn-ea"/>
              <a:cs typeface="+mn-cs"/>
            </a:rPr>
            <a:t>, no cumpla con los umbrales establecidos para los exámenes presentados a partir del año 2000 o con el puntaje de 215 puntos para los exámenes presentados antes del año 2000, se  considerará su experiencia laboral como director(a) técnico(a) de fútbol; para lo cual el aspirante debe presentar a la Vicerrectoría una carta indicando el nombre del (los) equipo(s) que ha dirigido y los periodos de trabajo con los mismos.</a:t>
          </a:r>
        </a:p>
        <a:p>
          <a:r>
            <a:rPr lang="es-CO" sz="1100">
              <a:latin typeface="+mn-lt"/>
              <a:ea typeface="+mn-ea"/>
              <a:cs typeface="+mn-cs"/>
            </a:rPr>
            <a:t>Nota 2. En caso de no cumplir las condiciones anteriores, se realizará una entrevista que tiene como objetivo indagar sobre las habilidades y competencias del aspirante. Esta será realizada por el Asesor del Programa, un representante de la Vicerrectoría y un(a) Psicólogo(a).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19051</xdr:rowOff>
    </xdr:from>
    <xdr:to>
      <xdr:col>10</xdr:col>
      <xdr:colOff>933450</xdr:colOff>
      <xdr:row>45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6675" y="11277601"/>
          <a:ext cx="9467850" cy="3467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1">
            <a:defRPr sz="1000"/>
          </a:pPr>
          <a:endParaRPr lang="es-CO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/>
          <a:r>
            <a:rPr lang="es-CO" sz="1100" b="1" i="0">
              <a:latin typeface="+mn-lt"/>
              <a:ea typeface="+mn-ea"/>
              <a:cs typeface="+mn-cs"/>
            </a:rPr>
            <a:t>Proceso de selección</a:t>
          </a:r>
          <a:r>
            <a:rPr lang="es-CO" sz="1100" b="0" i="0">
              <a:latin typeface="+mn-lt"/>
              <a:ea typeface="+mn-ea"/>
              <a:cs typeface="+mn-cs"/>
            </a:rPr>
            <a:t>:  Los aspirantes con tipo de </a:t>
          </a:r>
          <a:r>
            <a:rPr lang="es-CO" sz="1100" b="1" i="1">
              <a:latin typeface="+mn-lt"/>
              <a:ea typeface="+mn-ea"/>
              <a:cs typeface="+mn-cs"/>
            </a:rPr>
            <a:t>ingreso a primer semestre</a:t>
          </a:r>
          <a:r>
            <a:rPr lang="es-CO" sz="1100" b="0" i="0">
              <a:latin typeface="+mn-lt"/>
              <a:ea typeface="+mn-ea"/>
              <a:cs typeface="+mn-cs"/>
            </a:rPr>
            <a:t>, con índice mayor o igual al </a:t>
          </a:r>
          <a:r>
            <a:rPr lang="es-CO" sz="1100" b="1" i="1">
              <a:latin typeface="+mn-lt"/>
              <a:ea typeface="+mn-ea"/>
              <a:cs typeface="+mn-cs"/>
            </a:rPr>
            <a:t>umbral</a:t>
          </a:r>
          <a:r>
            <a:rPr lang="es-CO" sz="1100" b="0" i="0">
              <a:latin typeface="+mn-lt"/>
              <a:ea typeface="+mn-ea"/>
              <a:cs typeface="+mn-cs"/>
            </a:rPr>
            <a:t>,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se admiten automáticamente</a:t>
          </a:r>
          <a:r>
            <a:rPr lang="es-CO" sz="1100" b="0" i="0" baseline="0">
              <a:latin typeface="+mn-lt"/>
              <a:ea typeface="+mn-ea"/>
              <a:cs typeface="+mn-cs"/>
            </a:rPr>
            <a:t> y</a:t>
          </a:r>
          <a:r>
            <a:rPr lang="es-CO" sz="1100" b="0" i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los que tiene un índice inferior,</a:t>
          </a:r>
          <a:r>
            <a:rPr lang="es-CO" sz="1100" b="0" i="0" baseline="0">
              <a:solidFill>
                <a:srgbClr val="C00000"/>
              </a:solidFill>
              <a:latin typeface="+mn-lt"/>
              <a:ea typeface="+mn-ea"/>
              <a:cs typeface="+mn-cs"/>
            </a:rPr>
            <a:t> se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 rechazan</a:t>
          </a:r>
          <a:r>
            <a:rPr lang="es-CO" sz="1100" b="0" i="0">
              <a:latin typeface="+mn-lt"/>
              <a:ea typeface="+mn-ea"/>
              <a:cs typeface="+mn-cs"/>
            </a:rPr>
            <a:t>.  Los que tienen tipo de ingreso diferente, </a:t>
          </a:r>
          <a:r>
            <a:rPr lang="es-CO" sz="1100" b="0" i="0" baseline="0">
              <a:latin typeface="+mn-lt"/>
              <a:ea typeface="+mn-ea"/>
              <a:cs typeface="+mn-cs"/>
            </a:rPr>
            <a:t>se c</a:t>
          </a:r>
          <a:r>
            <a:rPr lang="es-CO" sz="1100" b="0" i="0">
              <a:latin typeface="+mn-lt"/>
              <a:ea typeface="+mn-ea"/>
              <a:cs typeface="+mn-cs"/>
            </a:rPr>
            <a:t>lasifican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en </a:t>
          </a:r>
          <a:r>
            <a:rPr lang="es-CO" sz="1100" b="0" i="1">
              <a:latin typeface="+mn-lt"/>
              <a:ea typeface="+mn-ea"/>
              <a:cs typeface="+mn-cs"/>
            </a:rPr>
            <a:t>lista de espera</a:t>
          </a:r>
          <a:r>
            <a:rPr lang="es-CO" sz="1100" b="0" i="0">
              <a:latin typeface="+mn-lt"/>
              <a:ea typeface="+mn-ea"/>
              <a:cs typeface="+mn-cs"/>
            </a:rPr>
            <a:t>, mientras</a:t>
          </a:r>
          <a:r>
            <a:rPr lang="es-CO" sz="1100" b="0" i="0" baseline="0">
              <a:latin typeface="+mn-lt"/>
              <a:ea typeface="+mn-ea"/>
              <a:cs typeface="+mn-cs"/>
            </a:rPr>
            <a:t>  el programa académico verifica y completa la información  relacionada con su procedencia.</a:t>
          </a:r>
          <a:endParaRPr lang="es-CO" sz="1100">
            <a:latin typeface="+mn-lt"/>
            <a:ea typeface="+mn-ea"/>
            <a:cs typeface="+mn-cs"/>
          </a:endParaRPr>
        </a:p>
        <a:p>
          <a:pPr algn="l" rtl="1" eaLnBrk="1" fontAlgn="auto" latinLnBrk="0" hangingPunct="1"/>
          <a:r>
            <a:rPr lang="es-CO" sz="1100"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El programa de Administración ambiental  es el único que maneja </a:t>
          </a:r>
          <a:r>
            <a:rPr lang="es-CO" sz="1100" b="0" i="1">
              <a:solidFill>
                <a:srgbClr val="C00000"/>
              </a:solidFill>
              <a:latin typeface="+mn-lt"/>
              <a:ea typeface="+mn-ea"/>
              <a:cs typeface="+mn-cs"/>
            </a:rPr>
            <a:t>lista de espera 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para  aspirantes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con tipo de </a:t>
          </a:r>
          <a:r>
            <a:rPr lang="es-CO" sz="1100" b="1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ingreso a primer semestre (1)</a:t>
          </a:r>
          <a:r>
            <a:rPr lang="es-CO" sz="1100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.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rgbClr val="C00000"/>
            </a:solidFill>
            <a:latin typeface="+mn-lt"/>
            <a:ea typeface="+mn-ea"/>
            <a:cs typeface="+mn-cs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CO" sz="1050" b="1" i="0" strike="noStrike">
              <a:solidFill>
                <a:srgbClr val="000000"/>
              </a:solidFill>
              <a:latin typeface="Arial"/>
              <a:cs typeface="Arial"/>
            </a:rPr>
            <a:t>Ajustes</a:t>
          </a:r>
          <a:r>
            <a:rPr lang="es-CO" sz="1050" b="1" i="0" strike="noStrike" baseline="0">
              <a:solidFill>
                <a:srgbClr val="000000"/>
              </a:solidFill>
              <a:latin typeface="Arial"/>
              <a:cs typeface="Arial"/>
            </a:rPr>
            <a:t> a la política y mecanismos de ingreso, aprobados por el Comité de Admisiones en reunión no presencial, realizada el 15 de enero de 2014</a:t>
          </a:r>
          <a:r>
            <a:rPr lang="es-CO" sz="1000" b="0" i="0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r>
            <a:rPr lang="es-CO" sz="1100">
              <a:latin typeface="+mn-lt"/>
              <a:ea typeface="+mn-ea"/>
              <a:cs typeface="+mn-cs"/>
            </a:rPr>
            <a:t>Se extendió el derecho a la inscripción, en los programas de los niveles</a:t>
          </a:r>
          <a:r>
            <a:rPr lang="es-CO" sz="1100" baseline="0">
              <a:latin typeface="+mn-lt"/>
              <a:ea typeface="+mn-ea"/>
              <a:cs typeface="+mn-cs"/>
            </a:rPr>
            <a:t> técnicos profesionales y tecnológicos,</a:t>
          </a:r>
          <a:r>
            <a:rPr lang="es-CO" sz="1100">
              <a:latin typeface="+mn-lt"/>
              <a:ea typeface="+mn-ea"/>
              <a:cs typeface="+mn-cs"/>
            </a:rPr>
            <a:t> a quienes hayan obtenido título de bachiller y presentado el examen del ICFES, antes del año 2000, siempre y cuando sus puntajes sean mayores o iguales a 215 puntos.  </a:t>
          </a:r>
          <a:r>
            <a:rPr lang="es-ES" sz="1100">
              <a:latin typeface="+mn-lt"/>
              <a:ea typeface="+mn-ea"/>
              <a:cs typeface="+mn-cs"/>
            </a:rPr>
            <a:t>Adicionalmente, para los aspirantes de todos los</a:t>
          </a:r>
          <a:r>
            <a:rPr lang="es-ES" sz="1100" baseline="0">
              <a:latin typeface="+mn-lt"/>
              <a:ea typeface="+mn-ea"/>
              <a:cs typeface="+mn-cs"/>
            </a:rPr>
            <a:t> programas de pregrado, </a:t>
          </a:r>
          <a:r>
            <a:rPr lang="es-ES" sz="1100">
              <a:latin typeface="+mn-lt"/>
              <a:ea typeface="+mn-ea"/>
              <a:cs typeface="+mn-cs"/>
            </a:rPr>
            <a:t>que los bachilleres que no hayan presentado el Examen de Estado para ingresar a la educación superior</a:t>
          </a:r>
          <a:r>
            <a:rPr lang="es-ES" sz="1100" baseline="0">
              <a:latin typeface="+mn-lt"/>
              <a:ea typeface="+mn-ea"/>
              <a:cs typeface="+mn-cs"/>
            </a:rPr>
            <a:t> o tengan puntajes inferiores a los requeridos , </a:t>
          </a:r>
          <a:r>
            <a:rPr lang="es-ES" sz="1100">
              <a:latin typeface="+mn-lt"/>
              <a:ea typeface="+mn-ea"/>
              <a:cs typeface="+mn-cs"/>
            </a:rPr>
            <a:t> puedan cursar hasta 18 créditos,</a:t>
          </a:r>
          <a:r>
            <a:rPr lang="es-ES" sz="1100" baseline="0">
              <a:latin typeface="+mn-lt"/>
              <a:ea typeface="+mn-ea"/>
              <a:cs typeface="+mn-cs"/>
            </a:rPr>
            <a:t> </a:t>
          </a:r>
          <a:r>
            <a:rPr lang="es-ES" sz="1100">
              <a:latin typeface="+mn-lt"/>
              <a:ea typeface="+mn-ea"/>
              <a:cs typeface="+mn-cs"/>
            </a:rPr>
            <a:t>en la modalidad de </a:t>
          </a:r>
          <a:r>
            <a:rPr lang="es-ES" sz="1100" b="1" i="1">
              <a:latin typeface="+mn-lt"/>
              <a:ea typeface="+mn-ea"/>
              <a:cs typeface="+mn-cs"/>
            </a:rPr>
            <a:t>cursos libres</a:t>
          </a:r>
          <a:r>
            <a:rPr lang="es-ES" sz="1100">
              <a:latin typeface="+mn-lt"/>
              <a:ea typeface="+mn-ea"/>
              <a:cs typeface="+mn-cs"/>
            </a:rPr>
            <a:t>, mientras lo presentan y cumplen con todos los requisitos de matrícula, propios</a:t>
          </a:r>
          <a:r>
            <a:rPr lang="es-ES" sz="1100" baseline="0">
              <a:latin typeface="+mn-lt"/>
              <a:ea typeface="+mn-ea"/>
              <a:cs typeface="+mn-cs"/>
            </a:rPr>
            <a:t> de los estudiantes  regulares de la Universidad. </a:t>
          </a:r>
          <a:r>
            <a:rPr lang="es-CO" sz="1100">
              <a:latin typeface="+mn-lt"/>
              <a:ea typeface="+mn-ea"/>
              <a:cs typeface="+mn-cs"/>
            </a:rPr>
            <a:t> 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r>
            <a:rPr lang="es-CO" sz="1100">
              <a:latin typeface="+mn-lt"/>
              <a:ea typeface="+mn-ea"/>
              <a:cs typeface="+mn-cs"/>
            </a:rPr>
            <a:t>Nota</a:t>
          </a:r>
          <a:r>
            <a:rPr lang="es-CO" sz="1100" baseline="0">
              <a:latin typeface="+mn-lt"/>
              <a:ea typeface="+mn-ea"/>
              <a:cs typeface="+mn-cs"/>
            </a:rPr>
            <a:t> 1. </a:t>
          </a:r>
          <a:r>
            <a:rPr lang="es-CO" sz="1100">
              <a:latin typeface="+mn-lt"/>
              <a:ea typeface="+mn-ea"/>
              <a:cs typeface="+mn-cs"/>
            </a:rPr>
            <a:t>En caso de que un aspirante a la </a:t>
          </a:r>
          <a:r>
            <a:rPr lang="es-CO" sz="1100" b="1" i="1">
              <a:latin typeface="+mn-lt"/>
              <a:ea typeface="+mn-ea"/>
              <a:cs typeface="+mn-cs"/>
            </a:rPr>
            <a:t>Tecnología en entrenamiento deportivo en fútbol</a:t>
          </a:r>
          <a:r>
            <a:rPr lang="es-CO" sz="1100">
              <a:latin typeface="+mn-lt"/>
              <a:ea typeface="+mn-ea"/>
              <a:cs typeface="+mn-cs"/>
            </a:rPr>
            <a:t>, no cumpla con los umbrales establecidos para los exámenes presentados a partir del año 2000 o con el puntaje de 215 puntos para los exámenes presentados antes del año 2000, se  considerará su experiencia laboral como director(a) técnico(a) de fútbol; para lo cual el aspirante debe presentar a la Vicerrectoría una carta indicando el nombre del (los) equipo(s) que ha dirigido y los periodos de trabajo con los mismos.</a:t>
          </a:r>
        </a:p>
        <a:p>
          <a:r>
            <a:rPr lang="es-CO" sz="1100">
              <a:latin typeface="+mn-lt"/>
              <a:ea typeface="+mn-ea"/>
              <a:cs typeface="+mn-cs"/>
            </a:rPr>
            <a:t>Nota 2. En caso de no cumplir las condiciones anteriores, se realizará una entrevista que tiene como objetivo indagar sobre las habilidades y competencias del aspirante. Esta será realizada por el Asesor del Programa, un representante de la Vicerrectoría y un(a) Psicólogo(a).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47</xdr:row>
      <xdr:rowOff>28576</xdr:rowOff>
    </xdr:from>
    <xdr:to>
      <xdr:col>10</xdr:col>
      <xdr:colOff>904874</xdr:colOff>
      <xdr:row>55</xdr:row>
      <xdr:rowOff>123825</xdr:rowOff>
    </xdr:to>
    <xdr:sp macro="" textlink="">
      <xdr:nvSpPr>
        <xdr:cNvPr id="3" name="2 CuadroTexto"/>
        <xdr:cNvSpPr txBox="1"/>
      </xdr:nvSpPr>
      <xdr:spPr>
        <a:xfrm>
          <a:off x="38100" y="15516226"/>
          <a:ext cx="9467849" cy="1543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1200" b="1" baseline="0"/>
            <a:t>*</a:t>
          </a:r>
          <a:r>
            <a:rPr lang="es-CO" sz="1100" baseline="0"/>
            <a:t>Los resultados de las pruebas SABER 11 2010-2, fueron atípicos y presentaron un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incremento en los puntajes de las áreas del núcleo común;</a:t>
          </a:r>
          <a:r>
            <a:rPr lang="es-C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i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ncremento que no correspondió a un mejoramiento de los resultados sino a un cambio en la forma de calificación.  Por lo anterior, si no se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transforman no son comparables con otras aplicaciones.</a:t>
          </a:r>
          <a:r>
            <a:rPr lang="es-CO"/>
            <a:t> </a:t>
          </a:r>
        </a:p>
        <a:p>
          <a:endParaRPr lang="es-CO" sz="1100" baseline="0"/>
        </a:p>
        <a:p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 día 20 de mayo de 2011 el ICFES publicó, oficialmente en su portal de Internet, los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parámetros que se deben usar para transformar las calificaciones normalizadas de 2010-2</a:t>
          </a:r>
          <a:r>
            <a:rPr lang="es-CO"/>
            <a:t> 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 las escalas fijas que se venían usando en pruebas anteriores ICFES y SABER 11.</a:t>
          </a:r>
          <a:r>
            <a:rPr lang="es-CO"/>
            <a:t> Estos parametros ya fueron incorporados a</a:t>
          </a:r>
          <a:r>
            <a:rPr lang="es-CO" baseline="0"/>
            <a:t> este simulador, por lo tanto usted debe ingresar sus puntajes tal y como aparecen en su informe individual de resultados.</a:t>
          </a:r>
          <a:endParaRPr lang="es-CO" sz="1100" baseline="0"/>
        </a:p>
      </xdr:txBody>
    </xdr:sp>
    <xdr:clientData/>
  </xdr:twoCellAnchor>
  <xdr:twoCellAnchor>
    <xdr:from>
      <xdr:col>0</xdr:col>
      <xdr:colOff>28575</xdr:colOff>
      <xdr:row>29</xdr:row>
      <xdr:rowOff>171450</xdr:rowOff>
    </xdr:from>
    <xdr:to>
      <xdr:col>10</xdr:col>
      <xdr:colOff>895350</xdr:colOff>
      <xdr:row>46</xdr:row>
      <xdr:rowOff>76200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575" y="11906250"/>
          <a:ext cx="9467850" cy="3476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1">
            <a:defRPr sz="1000"/>
          </a:pPr>
          <a:endParaRPr lang="es-CO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/>
          <a:r>
            <a:rPr lang="es-CO" sz="1100" b="1" i="0">
              <a:latin typeface="+mn-lt"/>
              <a:ea typeface="+mn-ea"/>
              <a:cs typeface="+mn-cs"/>
            </a:rPr>
            <a:t>Proceso de selección</a:t>
          </a:r>
          <a:r>
            <a:rPr lang="es-CO" sz="1100" b="0" i="0">
              <a:latin typeface="+mn-lt"/>
              <a:ea typeface="+mn-ea"/>
              <a:cs typeface="+mn-cs"/>
            </a:rPr>
            <a:t>:  Los aspirantes con tipo de </a:t>
          </a:r>
          <a:r>
            <a:rPr lang="es-CO" sz="1100" b="1" i="1">
              <a:latin typeface="+mn-lt"/>
              <a:ea typeface="+mn-ea"/>
              <a:cs typeface="+mn-cs"/>
            </a:rPr>
            <a:t>ingreso a primer semestre</a:t>
          </a:r>
          <a:r>
            <a:rPr lang="es-CO" sz="1100" b="0" i="0">
              <a:latin typeface="+mn-lt"/>
              <a:ea typeface="+mn-ea"/>
              <a:cs typeface="+mn-cs"/>
            </a:rPr>
            <a:t>, con índice mayor o igual al </a:t>
          </a:r>
          <a:r>
            <a:rPr lang="es-CO" sz="1100" b="1" i="1">
              <a:latin typeface="+mn-lt"/>
              <a:ea typeface="+mn-ea"/>
              <a:cs typeface="+mn-cs"/>
            </a:rPr>
            <a:t>umbral</a:t>
          </a:r>
          <a:r>
            <a:rPr lang="es-CO" sz="1100" b="0" i="0">
              <a:latin typeface="+mn-lt"/>
              <a:ea typeface="+mn-ea"/>
              <a:cs typeface="+mn-cs"/>
            </a:rPr>
            <a:t>,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se admiten automáticamente</a:t>
          </a:r>
          <a:r>
            <a:rPr lang="es-CO" sz="1100" b="0" i="0" baseline="0">
              <a:latin typeface="+mn-lt"/>
              <a:ea typeface="+mn-ea"/>
              <a:cs typeface="+mn-cs"/>
            </a:rPr>
            <a:t> y</a:t>
          </a:r>
          <a:r>
            <a:rPr lang="es-CO" sz="1100" b="0" i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los que tiene un índice inferior,</a:t>
          </a:r>
          <a:r>
            <a:rPr lang="es-CO" sz="1100" b="0" i="0" baseline="0">
              <a:solidFill>
                <a:srgbClr val="C00000"/>
              </a:solidFill>
              <a:latin typeface="+mn-lt"/>
              <a:ea typeface="+mn-ea"/>
              <a:cs typeface="+mn-cs"/>
            </a:rPr>
            <a:t> se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 rechazan</a:t>
          </a:r>
          <a:r>
            <a:rPr lang="es-CO" sz="1100" b="0" i="0">
              <a:latin typeface="+mn-lt"/>
              <a:ea typeface="+mn-ea"/>
              <a:cs typeface="+mn-cs"/>
            </a:rPr>
            <a:t>.  Los que tienen tipo de ingreso diferente, </a:t>
          </a:r>
          <a:r>
            <a:rPr lang="es-CO" sz="1100" b="0" i="0" baseline="0">
              <a:latin typeface="+mn-lt"/>
              <a:ea typeface="+mn-ea"/>
              <a:cs typeface="+mn-cs"/>
            </a:rPr>
            <a:t>se c</a:t>
          </a:r>
          <a:r>
            <a:rPr lang="es-CO" sz="1100" b="0" i="0">
              <a:latin typeface="+mn-lt"/>
              <a:ea typeface="+mn-ea"/>
              <a:cs typeface="+mn-cs"/>
            </a:rPr>
            <a:t>lasifican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en </a:t>
          </a:r>
          <a:r>
            <a:rPr lang="es-CO" sz="1100" b="0" i="1">
              <a:latin typeface="+mn-lt"/>
              <a:ea typeface="+mn-ea"/>
              <a:cs typeface="+mn-cs"/>
            </a:rPr>
            <a:t>lista de espera</a:t>
          </a:r>
          <a:r>
            <a:rPr lang="es-CO" sz="1100" b="0" i="0">
              <a:latin typeface="+mn-lt"/>
              <a:ea typeface="+mn-ea"/>
              <a:cs typeface="+mn-cs"/>
            </a:rPr>
            <a:t>, mientras</a:t>
          </a:r>
          <a:r>
            <a:rPr lang="es-CO" sz="1100" b="0" i="0" baseline="0">
              <a:latin typeface="+mn-lt"/>
              <a:ea typeface="+mn-ea"/>
              <a:cs typeface="+mn-cs"/>
            </a:rPr>
            <a:t>  el programa académico verifica y completa la información  relacionada con su procedencia.</a:t>
          </a:r>
          <a:endParaRPr lang="es-CO" sz="1100">
            <a:latin typeface="+mn-lt"/>
            <a:ea typeface="+mn-ea"/>
            <a:cs typeface="+mn-cs"/>
          </a:endParaRPr>
        </a:p>
        <a:p>
          <a:pPr algn="l" rtl="1" eaLnBrk="1" fontAlgn="auto" latinLnBrk="0" hangingPunct="1"/>
          <a:r>
            <a:rPr lang="es-CO" sz="1100"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El programa de Administración ambiental  es el único que maneja </a:t>
          </a:r>
          <a:r>
            <a:rPr lang="es-CO" sz="1100" b="0" i="1">
              <a:solidFill>
                <a:srgbClr val="C00000"/>
              </a:solidFill>
              <a:latin typeface="+mn-lt"/>
              <a:ea typeface="+mn-ea"/>
              <a:cs typeface="+mn-cs"/>
            </a:rPr>
            <a:t>lista de espera 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para  aspirantes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con tipo de </a:t>
          </a:r>
          <a:r>
            <a:rPr lang="es-CO" sz="1100" b="1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ingreso a primer semestre (1)</a:t>
          </a:r>
          <a:r>
            <a:rPr lang="es-CO" sz="1100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.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rgbClr val="C00000"/>
            </a:solidFill>
            <a:latin typeface="+mn-lt"/>
            <a:ea typeface="+mn-ea"/>
            <a:cs typeface="+mn-cs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CO" sz="1050" b="1" i="0" strike="noStrike">
              <a:solidFill>
                <a:srgbClr val="000000"/>
              </a:solidFill>
              <a:latin typeface="Arial"/>
              <a:cs typeface="Arial"/>
            </a:rPr>
            <a:t>Ajustes</a:t>
          </a:r>
          <a:r>
            <a:rPr lang="es-CO" sz="1050" b="1" i="0" strike="noStrike" baseline="0">
              <a:solidFill>
                <a:srgbClr val="000000"/>
              </a:solidFill>
              <a:latin typeface="Arial"/>
              <a:cs typeface="Arial"/>
            </a:rPr>
            <a:t> a la política y mecanismos de ingreso, aprobados por el Comité de Admisiones en reunión no presencial, realizada el 15 de enero de 2014</a:t>
          </a:r>
          <a:r>
            <a:rPr lang="es-CO" sz="1000" b="0" i="0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r>
            <a:rPr lang="es-CO" sz="1100">
              <a:latin typeface="+mn-lt"/>
              <a:ea typeface="+mn-ea"/>
              <a:cs typeface="+mn-cs"/>
            </a:rPr>
            <a:t>Se extendió el derecho a la inscripción, en los programas de los niveles</a:t>
          </a:r>
          <a:r>
            <a:rPr lang="es-CO" sz="1100" baseline="0">
              <a:latin typeface="+mn-lt"/>
              <a:ea typeface="+mn-ea"/>
              <a:cs typeface="+mn-cs"/>
            </a:rPr>
            <a:t> técnicos profesionales y tecnológicos,</a:t>
          </a:r>
          <a:r>
            <a:rPr lang="es-CO" sz="1100">
              <a:latin typeface="+mn-lt"/>
              <a:ea typeface="+mn-ea"/>
              <a:cs typeface="+mn-cs"/>
            </a:rPr>
            <a:t> a quienes hayan obtenido título de bachiller y presentado el examen del ICFES, antes del año 2000, siempre y cuando sus puntajes sean mayores o iguales a 215 puntos.  </a:t>
          </a:r>
          <a:r>
            <a:rPr lang="es-ES" sz="1100">
              <a:latin typeface="+mn-lt"/>
              <a:ea typeface="+mn-ea"/>
              <a:cs typeface="+mn-cs"/>
            </a:rPr>
            <a:t>Adicionalmente, para los aspirantes de todos los</a:t>
          </a:r>
          <a:r>
            <a:rPr lang="es-ES" sz="1100" baseline="0">
              <a:latin typeface="+mn-lt"/>
              <a:ea typeface="+mn-ea"/>
              <a:cs typeface="+mn-cs"/>
            </a:rPr>
            <a:t> programas de pregrado, </a:t>
          </a:r>
          <a:r>
            <a:rPr lang="es-ES" sz="1100">
              <a:latin typeface="+mn-lt"/>
              <a:ea typeface="+mn-ea"/>
              <a:cs typeface="+mn-cs"/>
            </a:rPr>
            <a:t>que los bachilleres que no hayan presentado el Examen de Estado para ingresar a la educación superior</a:t>
          </a:r>
          <a:r>
            <a:rPr lang="es-ES" sz="1100" baseline="0">
              <a:latin typeface="+mn-lt"/>
              <a:ea typeface="+mn-ea"/>
              <a:cs typeface="+mn-cs"/>
            </a:rPr>
            <a:t> o tengan puntajes inferiores a los requeridos , </a:t>
          </a:r>
          <a:r>
            <a:rPr lang="es-ES" sz="1100">
              <a:latin typeface="+mn-lt"/>
              <a:ea typeface="+mn-ea"/>
              <a:cs typeface="+mn-cs"/>
            </a:rPr>
            <a:t> puedan cursar hasta 18 créditos,</a:t>
          </a:r>
          <a:r>
            <a:rPr lang="es-ES" sz="1100" baseline="0">
              <a:latin typeface="+mn-lt"/>
              <a:ea typeface="+mn-ea"/>
              <a:cs typeface="+mn-cs"/>
            </a:rPr>
            <a:t> </a:t>
          </a:r>
          <a:r>
            <a:rPr lang="es-ES" sz="1100">
              <a:latin typeface="+mn-lt"/>
              <a:ea typeface="+mn-ea"/>
              <a:cs typeface="+mn-cs"/>
            </a:rPr>
            <a:t>en la modalidad de </a:t>
          </a:r>
          <a:r>
            <a:rPr lang="es-ES" sz="1100" b="1" i="1">
              <a:latin typeface="+mn-lt"/>
              <a:ea typeface="+mn-ea"/>
              <a:cs typeface="+mn-cs"/>
            </a:rPr>
            <a:t>cursos libres</a:t>
          </a:r>
          <a:r>
            <a:rPr lang="es-ES" sz="1100">
              <a:latin typeface="+mn-lt"/>
              <a:ea typeface="+mn-ea"/>
              <a:cs typeface="+mn-cs"/>
            </a:rPr>
            <a:t>, mientras lo presentan y cumplen con todos los requisitos de matrícula, propios</a:t>
          </a:r>
          <a:r>
            <a:rPr lang="es-ES" sz="1100" baseline="0">
              <a:latin typeface="+mn-lt"/>
              <a:ea typeface="+mn-ea"/>
              <a:cs typeface="+mn-cs"/>
            </a:rPr>
            <a:t> de los estudiantes  regulares de la Universidad. </a:t>
          </a:r>
          <a:r>
            <a:rPr lang="es-CO" sz="1100">
              <a:latin typeface="+mn-lt"/>
              <a:ea typeface="+mn-ea"/>
              <a:cs typeface="+mn-cs"/>
            </a:rPr>
            <a:t> 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r>
            <a:rPr lang="es-CO" sz="1100">
              <a:latin typeface="+mn-lt"/>
              <a:ea typeface="+mn-ea"/>
              <a:cs typeface="+mn-cs"/>
            </a:rPr>
            <a:t>Nota</a:t>
          </a:r>
          <a:r>
            <a:rPr lang="es-CO" sz="1100" baseline="0">
              <a:latin typeface="+mn-lt"/>
              <a:ea typeface="+mn-ea"/>
              <a:cs typeface="+mn-cs"/>
            </a:rPr>
            <a:t> 1. </a:t>
          </a:r>
          <a:r>
            <a:rPr lang="es-CO" sz="1100">
              <a:latin typeface="+mn-lt"/>
              <a:ea typeface="+mn-ea"/>
              <a:cs typeface="+mn-cs"/>
            </a:rPr>
            <a:t>En caso de que un aspirante a la </a:t>
          </a:r>
          <a:r>
            <a:rPr lang="es-CO" sz="1100" b="1" i="1">
              <a:latin typeface="+mn-lt"/>
              <a:ea typeface="+mn-ea"/>
              <a:cs typeface="+mn-cs"/>
            </a:rPr>
            <a:t>Tecnología en entrenamiento deportivo en fútbol</a:t>
          </a:r>
          <a:r>
            <a:rPr lang="es-CO" sz="1100">
              <a:latin typeface="+mn-lt"/>
              <a:ea typeface="+mn-ea"/>
              <a:cs typeface="+mn-cs"/>
            </a:rPr>
            <a:t>, no cumpla con los umbrales establecidos para los exámenes presentados a partir del año 2000 o con el puntaje de 215 puntos para los exámenes presentados antes del año 2000, se  considerará su experiencia laboral como director(a) técnico(a) de fútbol; para lo cual el aspirante debe presentar a la Vicerrectoría una carta indicando el nombre del (los) equipo(s) que ha dirigido y los periodos de trabajo con los mismos.</a:t>
          </a:r>
        </a:p>
        <a:p>
          <a:r>
            <a:rPr lang="es-CO" sz="1100">
              <a:latin typeface="+mn-lt"/>
              <a:ea typeface="+mn-ea"/>
              <a:cs typeface="+mn-cs"/>
            </a:rPr>
            <a:t>Nota 2. En caso de no cumplir las condiciones anteriores, se realizará una entrevista que tiene como objetivo indagar sobre las habilidades y competencias del aspirante. Esta será realizada por el Asesor del Programa, un representante de la Vicerrectoría y un(a) Psicólogo(a).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9</xdr:col>
      <xdr:colOff>1047750</xdr:colOff>
      <xdr:row>31</xdr:row>
      <xdr:rowOff>171450</xdr:rowOff>
    </xdr:to>
    <xdr:sp macro="" textlink="">
      <xdr:nvSpPr>
        <xdr:cNvPr id="4" name="3 CuadroTexto"/>
        <xdr:cNvSpPr txBox="1"/>
      </xdr:nvSpPr>
      <xdr:spPr>
        <a:xfrm>
          <a:off x="57150" y="11849100"/>
          <a:ext cx="9563100" cy="9239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1050" b="1">
              <a:latin typeface="Arial" pitchFamily="34" charset="0"/>
              <a:cs typeface="Arial" pitchFamily="34" charset="0"/>
            </a:rPr>
            <a:t>Proceso</a:t>
          </a:r>
          <a:r>
            <a:rPr lang="es-CO" sz="1050" b="1" baseline="0">
              <a:latin typeface="Arial" pitchFamily="34" charset="0"/>
              <a:cs typeface="Arial" pitchFamily="34" charset="0"/>
            </a:rPr>
            <a:t> de selección:  </a:t>
          </a:r>
          <a:r>
            <a:rPr lang="es-CO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El primer día hábil de cada semana se aplica la ponderación a los puntajes  obtenidos por los aspirantes, en cada una de las áreas evaluadas y se obtiene un índice para cada aspirante.  Luego  se compara dicho índice con el umbral del respectivo programa y se admiten los que tengan el índice mayor o igual al </a:t>
          </a:r>
          <a:r>
            <a:rPr lang="es-CO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umbral del programa al que aspira, </a:t>
          </a:r>
          <a:r>
            <a:rPr lang="es-CO" sz="1000" b="0" baseline="0">
              <a:latin typeface="Arial" pitchFamily="34" charset="0"/>
              <a:cs typeface="Arial" pitchFamily="34" charset="0"/>
            </a:rPr>
            <a:t>y se clasifican en lista de espera los que tengan un índice inferior.  Los casos de los aspirantes clasificados en lista de espera son revisados y definidos por el Comité de Admisiones, en las fechas programadas en el calendario del proceso de inscripción, admisión y matrícula, publicado en el sitio Web de inscripciones.</a:t>
          </a:r>
          <a:endParaRPr lang="es-CO" sz="10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36"/>
  <sheetViews>
    <sheetView workbookViewId="0">
      <selection activeCell="M17" sqref="M17"/>
    </sheetView>
  </sheetViews>
  <sheetFormatPr baseColWidth="10" defaultRowHeight="14.25" x14ac:dyDescent="0.2"/>
  <cols>
    <col min="1" max="1" width="41.140625" style="3" customWidth="1"/>
    <col min="2" max="9" width="9" style="1" customWidth="1"/>
    <col min="10" max="10" width="9.7109375" style="1" customWidth="1"/>
    <col min="11" max="11" width="16.5703125" style="11" customWidth="1"/>
    <col min="12" max="12" width="17.7109375" style="1" customWidth="1"/>
    <col min="13" max="16384" width="11.42578125" style="1"/>
  </cols>
  <sheetData>
    <row r="1" spans="1:13" ht="48.75" customHeight="1" thickBot="1" x14ac:dyDescent="0.25">
      <c r="A1" s="75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3" ht="15" thickBot="1" x14ac:dyDescent="0.25"/>
    <row r="3" spans="1:13" ht="15" thickBot="1" x14ac:dyDescent="0.25">
      <c r="B3" s="29" t="s">
        <v>1</v>
      </c>
      <c r="C3" s="30" t="s">
        <v>2</v>
      </c>
      <c r="D3" s="30" t="s">
        <v>3</v>
      </c>
      <c r="E3" s="30" t="s">
        <v>41</v>
      </c>
      <c r="F3" s="30" t="s">
        <v>40</v>
      </c>
      <c r="G3" s="30" t="s">
        <v>5</v>
      </c>
      <c r="H3" s="30" t="s">
        <v>19</v>
      </c>
      <c r="I3" s="31" t="s">
        <v>7</v>
      </c>
      <c r="J3" s="6"/>
    </row>
    <row r="4" spans="1:13" ht="27.75" customHeight="1" thickBot="1" x14ac:dyDescent="0.25">
      <c r="A4" s="28" t="s">
        <v>33</v>
      </c>
      <c r="B4" s="39">
        <v>45</v>
      </c>
      <c r="C4" s="40">
        <v>50</v>
      </c>
      <c r="D4" s="40">
        <v>65</v>
      </c>
      <c r="E4" s="40">
        <v>50</v>
      </c>
      <c r="F4" s="40">
        <v>45</v>
      </c>
      <c r="G4" s="40">
        <v>50</v>
      </c>
      <c r="H4" s="40">
        <v>30</v>
      </c>
      <c r="I4" s="41">
        <v>35</v>
      </c>
      <c r="J4" s="7"/>
      <c r="K4" s="26"/>
    </row>
    <row r="5" spans="1:13" x14ac:dyDescent="0.2">
      <c r="G5" s="23"/>
    </row>
    <row r="6" spans="1:13" ht="22.5" customHeight="1" x14ac:dyDescent="0.25">
      <c r="A6" s="51"/>
      <c r="B6" s="78" t="s">
        <v>20</v>
      </c>
      <c r="C6" s="78"/>
      <c r="D6" s="78"/>
      <c r="E6" s="78"/>
      <c r="F6" s="78"/>
      <c r="G6" s="78"/>
      <c r="H6" s="78"/>
      <c r="I6" s="78"/>
      <c r="J6" s="79" t="s">
        <v>34</v>
      </c>
      <c r="K6" s="80" t="s">
        <v>35</v>
      </c>
      <c r="L6" s="81" t="s">
        <v>21</v>
      </c>
    </row>
    <row r="7" spans="1:13" ht="30.75" customHeight="1" x14ac:dyDescent="0.2">
      <c r="A7" s="52" t="s">
        <v>0</v>
      </c>
      <c r="B7" s="53" t="s">
        <v>1</v>
      </c>
      <c r="C7" s="53" t="s">
        <v>2</v>
      </c>
      <c r="D7" s="53" t="s">
        <v>3</v>
      </c>
      <c r="E7" s="53" t="s">
        <v>39</v>
      </c>
      <c r="F7" s="53" t="s">
        <v>40</v>
      </c>
      <c r="G7" s="53" t="s">
        <v>5</v>
      </c>
      <c r="H7" s="53" t="s">
        <v>6</v>
      </c>
      <c r="I7" s="53" t="s">
        <v>7</v>
      </c>
      <c r="J7" s="79"/>
      <c r="K7" s="80"/>
      <c r="L7" s="81"/>
    </row>
    <row r="8" spans="1:13" ht="15" x14ac:dyDescent="0.25">
      <c r="A8" s="43" t="s">
        <v>8</v>
      </c>
      <c r="B8" s="92">
        <v>0</v>
      </c>
      <c r="C8" s="92">
        <v>0</v>
      </c>
      <c r="D8" s="92">
        <v>0</v>
      </c>
      <c r="E8" s="92">
        <v>0.05</v>
      </c>
      <c r="F8" s="92">
        <v>0.05</v>
      </c>
      <c r="G8" s="92">
        <v>0.4</v>
      </c>
      <c r="H8" s="92">
        <v>0.4</v>
      </c>
      <c r="I8" s="92">
        <v>0.1</v>
      </c>
      <c r="J8" s="44">
        <v>38</v>
      </c>
      <c r="K8" s="45">
        <f t="shared" ref="K8:K24" si="0">($B$4*B8)+($C$4*C8)+($D$4*D8)+($E$4*E8)+($F$4*F8)+($G$4*G8)+($H$4*H8)+($I$4*I8)</f>
        <v>40.25</v>
      </c>
      <c r="L8" s="46" t="str">
        <f>IF(K8&gt;=J8,"Admitido",IF(K8&lt;J8,"No admitido"))</f>
        <v>Admitido</v>
      </c>
    </row>
    <row r="9" spans="1:13" ht="15" x14ac:dyDescent="0.25">
      <c r="A9" s="43" t="s">
        <v>48</v>
      </c>
      <c r="B9" s="92">
        <v>0</v>
      </c>
      <c r="C9" s="92">
        <v>0</v>
      </c>
      <c r="D9" s="92">
        <v>0</v>
      </c>
      <c r="E9" s="92">
        <v>0.05</v>
      </c>
      <c r="F9" s="92">
        <v>0.05</v>
      </c>
      <c r="G9" s="92">
        <v>0.4</v>
      </c>
      <c r="H9" s="92">
        <v>0.4</v>
      </c>
      <c r="I9" s="92">
        <v>0.1</v>
      </c>
      <c r="J9" s="44">
        <v>38</v>
      </c>
      <c r="K9" s="45">
        <f t="shared" si="0"/>
        <v>40.25</v>
      </c>
      <c r="L9" s="46" t="str">
        <f t="shared" ref="L9:L10" si="1">IF(K9&gt;=J9,"Admitido",IF(K9&lt;J9,"No admitido"))</f>
        <v>Admitido</v>
      </c>
    </row>
    <row r="10" spans="1:13" ht="15" x14ac:dyDescent="0.25">
      <c r="A10" s="43" t="s">
        <v>47</v>
      </c>
      <c r="B10" s="92">
        <v>0</v>
      </c>
      <c r="C10" s="92">
        <v>0</v>
      </c>
      <c r="D10" s="92">
        <v>0</v>
      </c>
      <c r="E10" s="92">
        <v>0.125</v>
      </c>
      <c r="F10" s="92">
        <v>0.125</v>
      </c>
      <c r="G10" s="92">
        <v>0.3</v>
      </c>
      <c r="H10" s="92">
        <v>0.3</v>
      </c>
      <c r="I10" s="92">
        <v>0.15</v>
      </c>
      <c r="J10" s="44">
        <v>38</v>
      </c>
      <c r="K10" s="45">
        <f t="shared" si="0"/>
        <v>41.125</v>
      </c>
      <c r="L10" s="46" t="str">
        <f t="shared" si="1"/>
        <v>Admitido</v>
      </c>
    </row>
    <row r="11" spans="1:13" ht="15" x14ac:dyDescent="0.25">
      <c r="A11" s="43" t="s">
        <v>9</v>
      </c>
      <c r="B11" s="92">
        <v>0</v>
      </c>
      <c r="C11" s="92">
        <v>0</v>
      </c>
      <c r="D11" s="92">
        <v>0</v>
      </c>
      <c r="E11" s="92">
        <v>7.4999999999999997E-2</v>
      </c>
      <c r="F11" s="92">
        <v>7.4999999999999997E-2</v>
      </c>
      <c r="G11" s="92">
        <v>0.35</v>
      </c>
      <c r="H11" s="92">
        <v>0.35</v>
      </c>
      <c r="I11" s="92">
        <v>0.15</v>
      </c>
      <c r="J11" s="44">
        <v>38</v>
      </c>
      <c r="K11" s="45">
        <f t="shared" si="0"/>
        <v>40.375</v>
      </c>
      <c r="L11" s="46" t="str">
        <f t="shared" ref="L11:L26" si="2">IF(K11&gt;=J11,"Admitido",IF(K11&lt;J11,"No admitido"))</f>
        <v>Admitido</v>
      </c>
      <c r="M11" s="1" t="s">
        <v>29</v>
      </c>
    </row>
    <row r="12" spans="1:13" ht="15" x14ac:dyDescent="0.25">
      <c r="A12" s="43" t="s">
        <v>10</v>
      </c>
      <c r="B12" s="92">
        <v>0</v>
      </c>
      <c r="C12" s="92">
        <v>0</v>
      </c>
      <c r="D12" s="92">
        <v>0</v>
      </c>
      <c r="E12" s="92">
        <v>7.4999999999999997E-2</v>
      </c>
      <c r="F12" s="92">
        <v>7.4999999999999997E-2</v>
      </c>
      <c r="G12" s="92">
        <v>0.35</v>
      </c>
      <c r="H12" s="92">
        <v>0.35</v>
      </c>
      <c r="I12" s="92">
        <v>0.15</v>
      </c>
      <c r="J12" s="44">
        <v>38</v>
      </c>
      <c r="K12" s="45">
        <f t="shared" si="0"/>
        <v>40.375</v>
      </c>
      <c r="L12" s="46" t="str">
        <f t="shared" si="2"/>
        <v>Admitido</v>
      </c>
    </row>
    <row r="13" spans="1:13" ht="15" x14ac:dyDescent="0.25">
      <c r="A13" s="43" t="s">
        <v>44</v>
      </c>
      <c r="B13" s="92">
        <v>0</v>
      </c>
      <c r="C13" s="92">
        <v>0</v>
      </c>
      <c r="D13" s="92">
        <v>0</v>
      </c>
      <c r="E13" s="92">
        <v>0.05</v>
      </c>
      <c r="F13" s="92">
        <v>0.05</v>
      </c>
      <c r="G13" s="92">
        <v>0.4</v>
      </c>
      <c r="H13" s="92">
        <v>0.4</v>
      </c>
      <c r="I13" s="92">
        <v>0.1</v>
      </c>
      <c r="J13" s="44">
        <v>38</v>
      </c>
      <c r="K13" s="45">
        <f t="shared" si="0"/>
        <v>40.25</v>
      </c>
      <c r="L13" s="46" t="str">
        <f t="shared" si="2"/>
        <v>Admitido</v>
      </c>
    </row>
    <row r="14" spans="1:13" s="2" customFormat="1" ht="15" x14ac:dyDescent="0.25">
      <c r="A14" s="43" t="s">
        <v>11</v>
      </c>
      <c r="B14" s="93">
        <v>0.03</v>
      </c>
      <c r="C14" s="93">
        <v>0.1</v>
      </c>
      <c r="D14" s="93">
        <v>0.3</v>
      </c>
      <c r="E14" s="93">
        <v>0.02</v>
      </c>
      <c r="F14" s="93">
        <v>0.02</v>
      </c>
      <c r="G14" s="93">
        <v>0.2</v>
      </c>
      <c r="H14" s="93">
        <v>0.28999999999999998</v>
      </c>
      <c r="I14" s="93">
        <v>0.04</v>
      </c>
      <c r="J14" s="47">
        <v>40</v>
      </c>
      <c r="K14" s="45">
        <f t="shared" si="0"/>
        <v>47.85</v>
      </c>
      <c r="L14" s="46" t="str">
        <f>IF(K14&gt;=J14,"Admitido",IF(K14&lt;J14,"No admitido"))</f>
        <v>Admitido</v>
      </c>
    </row>
    <row r="15" spans="1:13" s="2" customFormat="1" ht="15" x14ac:dyDescent="0.25">
      <c r="A15" s="43" t="s">
        <v>49</v>
      </c>
      <c r="B15" s="93">
        <v>0.06</v>
      </c>
      <c r="C15" s="93">
        <v>0.06</v>
      </c>
      <c r="D15" s="93">
        <v>0.18</v>
      </c>
      <c r="E15" s="93">
        <v>0.03</v>
      </c>
      <c r="F15" s="93">
        <v>0.03</v>
      </c>
      <c r="G15" s="93">
        <v>0.28000000000000003</v>
      </c>
      <c r="H15" s="93">
        <v>0.3</v>
      </c>
      <c r="I15" s="93">
        <v>0.06</v>
      </c>
      <c r="J15" s="47">
        <v>40</v>
      </c>
      <c r="K15" s="45">
        <f t="shared" si="0"/>
        <v>45.35</v>
      </c>
      <c r="L15" s="46" t="str">
        <f>IF(K15&gt;=J15,"Admitido",IF(K15&lt;J15,"No admitido"))</f>
        <v>Admitido</v>
      </c>
    </row>
    <row r="16" spans="1:13" s="2" customFormat="1" ht="15" x14ac:dyDescent="0.25">
      <c r="A16" s="43" t="s">
        <v>12</v>
      </c>
      <c r="B16" s="93">
        <v>0.02</v>
      </c>
      <c r="C16" s="93">
        <v>0.14000000000000001</v>
      </c>
      <c r="D16" s="93">
        <v>0.13</v>
      </c>
      <c r="E16" s="93">
        <v>7.0000000000000007E-2</v>
      </c>
      <c r="F16" s="93">
        <v>7.0000000000000007E-2</v>
      </c>
      <c r="G16" s="93">
        <v>0.2</v>
      </c>
      <c r="H16" s="93">
        <v>0.28999999999999998</v>
      </c>
      <c r="I16" s="93">
        <v>0.08</v>
      </c>
      <c r="J16" s="47">
        <v>40</v>
      </c>
      <c r="K16" s="45">
        <f t="shared" si="0"/>
        <v>44.5</v>
      </c>
      <c r="L16" s="46" t="str">
        <f t="shared" si="2"/>
        <v>Admitido</v>
      </c>
    </row>
    <row r="17" spans="1:12" s="2" customFormat="1" ht="15" x14ac:dyDescent="0.25">
      <c r="A17" s="43" t="s">
        <v>13</v>
      </c>
      <c r="B17" s="93">
        <v>0.05</v>
      </c>
      <c r="C17" s="93">
        <v>0.05</v>
      </c>
      <c r="D17" s="93">
        <v>0.28000000000000003</v>
      </c>
      <c r="E17" s="93">
        <v>0.02</v>
      </c>
      <c r="F17" s="93">
        <v>0.02</v>
      </c>
      <c r="G17" s="93">
        <v>0.2</v>
      </c>
      <c r="H17" s="93">
        <v>0.3</v>
      </c>
      <c r="I17" s="93">
        <v>0.08</v>
      </c>
      <c r="J17" s="47">
        <v>40</v>
      </c>
      <c r="K17" s="45">
        <f t="shared" si="0"/>
        <v>46.65</v>
      </c>
      <c r="L17" s="46" t="str">
        <f t="shared" si="2"/>
        <v>Admitido</v>
      </c>
    </row>
    <row r="18" spans="1:12" s="2" customFormat="1" ht="15" x14ac:dyDescent="0.25">
      <c r="A18" s="43" t="s">
        <v>14</v>
      </c>
      <c r="B18" s="93">
        <v>0.03</v>
      </c>
      <c r="C18" s="93">
        <v>0.03</v>
      </c>
      <c r="D18" s="93">
        <v>0.3</v>
      </c>
      <c r="E18" s="93">
        <v>0.02</v>
      </c>
      <c r="F18" s="93">
        <v>0.02</v>
      </c>
      <c r="G18" s="93">
        <v>0.2</v>
      </c>
      <c r="H18" s="93">
        <v>0.3</v>
      </c>
      <c r="I18" s="93">
        <v>0.1</v>
      </c>
      <c r="J18" s="47">
        <v>40</v>
      </c>
      <c r="K18" s="45">
        <f t="shared" si="0"/>
        <v>46.75</v>
      </c>
      <c r="L18" s="46" t="str">
        <f t="shared" si="2"/>
        <v>Admitido</v>
      </c>
    </row>
    <row r="19" spans="1:12" ht="15" x14ac:dyDescent="0.25">
      <c r="A19" s="43" t="s">
        <v>15</v>
      </c>
      <c r="B19" s="92">
        <v>0.2</v>
      </c>
      <c r="C19" s="94">
        <v>0</v>
      </c>
      <c r="D19" s="94">
        <v>0</v>
      </c>
      <c r="E19" s="94">
        <v>0.125</v>
      </c>
      <c r="F19" s="94">
        <v>0.125</v>
      </c>
      <c r="G19" s="92">
        <v>0.25</v>
      </c>
      <c r="H19" s="94">
        <v>0.15</v>
      </c>
      <c r="I19" s="94">
        <v>0.15</v>
      </c>
      <c r="J19" s="44">
        <v>40</v>
      </c>
      <c r="K19" s="45">
        <f t="shared" si="0"/>
        <v>43.125</v>
      </c>
      <c r="L19" s="46" t="str">
        <f>IF(K19&gt;=J19,"Admitido",IF(K19&lt;J19,"No admitido"))</f>
        <v>Admitido</v>
      </c>
    </row>
    <row r="20" spans="1:12" ht="15" x14ac:dyDescent="0.25">
      <c r="A20" s="43" t="s">
        <v>16</v>
      </c>
      <c r="B20" s="93">
        <v>0.05</v>
      </c>
      <c r="C20" s="93">
        <v>0.05</v>
      </c>
      <c r="D20" s="93">
        <v>0.05</v>
      </c>
      <c r="E20" s="93">
        <v>0.125</v>
      </c>
      <c r="F20" s="93">
        <v>0.125</v>
      </c>
      <c r="G20" s="93">
        <v>0.3</v>
      </c>
      <c r="H20" s="93">
        <v>0.2</v>
      </c>
      <c r="I20" s="93">
        <v>0.1</v>
      </c>
      <c r="J20" s="44">
        <v>40</v>
      </c>
      <c r="K20" s="45">
        <f t="shared" si="0"/>
        <v>44.375</v>
      </c>
      <c r="L20" s="46" t="str">
        <f>IF(K20&gt;=J20,"Admitido",IF(K20&lt;J20,"No admitido"))</f>
        <v>Admitido</v>
      </c>
    </row>
    <row r="21" spans="1:12" ht="15" x14ac:dyDescent="0.25">
      <c r="A21" s="43" t="s">
        <v>31</v>
      </c>
      <c r="B21" s="93">
        <v>0.04</v>
      </c>
      <c r="C21" s="93">
        <v>0.01</v>
      </c>
      <c r="D21" s="93">
        <v>0.15</v>
      </c>
      <c r="E21" s="93">
        <v>0.1</v>
      </c>
      <c r="F21" s="93">
        <v>0.1</v>
      </c>
      <c r="G21" s="93">
        <v>0.2</v>
      </c>
      <c r="H21" s="93">
        <v>0.2</v>
      </c>
      <c r="I21" s="93">
        <v>0.2</v>
      </c>
      <c r="J21" s="44">
        <v>40</v>
      </c>
      <c r="K21" s="45">
        <f t="shared" si="0"/>
        <v>44.55</v>
      </c>
      <c r="L21" s="46" t="str">
        <f t="shared" si="2"/>
        <v>Admitido</v>
      </c>
    </row>
    <row r="22" spans="1:12" ht="15" x14ac:dyDescent="0.25">
      <c r="A22" s="48" t="s">
        <v>17</v>
      </c>
      <c r="B22" s="93">
        <v>0.04</v>
      </c>
      <c r="C22" s="93">
        <v>0.01</v>
      </c>
      <c r="D22" s="93">
        <v>0.2</v>
      </c>
      <c r="E22" s="93">
        <v>0.1</v>
      </c>
      <c r="F22" s="93">
        <v>0.1</v>
      </c>
      <c r="G22" s="95">
        <v>0.2</v>
      </c>
      <c r="H22" s="93">
        <v>0.2</v>
      </c>
      <c r="I22" s="93">
        <v>0.15</v>
      </c>
      <c r="J22" s="44">
        <v>40</v>
      </c>
      <c r="K22" s="45">
        <f t="shared" si="0"/>
        <v>46.05</v>
      </c>
      <c r="L22" s="46" t="str">
        <f t="shared" si="2"/>
        <v>Admitido</v>
      </c>
    </row>
    <row r="23" spans="1:12" ht="15" x14ac:dyDescent="0.25">
      <c r="A23" s="48" t="s">
        <v>18</v>
      </c>
      <c r="B23" s="92">
        <v>0</v>
      </c>
      <c r="C23" s="92">
        <v>0</v>
      </c>
      <c r="D23" s="92">
        <v>0</v>
      </c>
      <c r="E23" s="93">
        <v>0.15</v>
      </c>
      <c r="F23" s="93">
        <v>0.15</v>
      </c>
      <c r="G23" s="92">
        <v>0.3</v>
      </c>
      <c r="H23" s="92">
        <v>0.2</v>
      </c>
      <c r="I23" s="92">
        <v>0.2</v>
      </c>
      <c r="J23" s="44">
        <v>40</v>
      </c>
      <c r="K23" s="45">
        <f t="shared" si="0"/>
        <v>42.25</v>
      </c>
      <c r="L23" s="46" t="str">
        <f>IF(K23&gt;=J23,"Admitido",IF(K23&lt;J23,"No admitido"))</f>
        <v>Admitido</v>
      </c>
    </row>
    <row r="24" spans="1:12" ht="15" x14ac:dyDescent="0.25">
      <c r="A24" s="48" t="s">
        <v>42</v>
      </c>
      <c r="B24" s="92">
        <v>0</v>
      </c>
      <c r="C24" s="92">
        <v>0</v>
      </c>
      <c r="D24" s="92">
        <v>0</v>
      </c>
      <c r="E24" s="93">
        <v>0.15</v>
      </c>
      <c r="F24" s="93">
        <v>0.15</v>
      </c>
      <c r="G24" s="92">
        <v>0.3</v>
      </c>
      <c r="H24" s="92">
        <v>0.2</v>
      </c>
      <c r="I24" s="92">
        <v>0.2</v>
      </c>
      <c r="J24" s="44">
        <v>38</v>
      </c>
      <c r="K24" s="45">
        <f t="shared" si="0"/>
        <v>42.25</v>
      </c>
      <c r="L24" s="46" t="str">
        <f>IF(K24&gt;=J24,"Admitido",IF(K24&lt;J24,"No admitido"))</f>
        <v>Admitido</v>
      </c>
    </row>
    <row r="25" spans="1:12" ht="15" x14ac:dyDescent="0.25">
      <c r="A25" s="73" t="s">
        <v>51</v>
      </c>
      <c r="B25" s="92">
        <v>0</v>
      </c>
      <c r="C25" s="92">
        <v>0</v>
      </c>
      <c r="D25" s="92">
        <v>0</v>
      </c>
      <c r="E25" s="93">
        <v>0.15</v>
      </c>
      <c r="F25" s="93">
        <v>0.15</v>
      </c>
      <c r="G25" s="92">
        <v>0.3</v>
      </c>
      <c r="H25" s="92">
        <v>0.2</v>
      </c>
      <c r="I25" s="92">
        <v>0.2</v>
      </c>
      <c r="J25" s="44">
        <v>40</v>
      </c>
      <c r="K25" s="45">
        <f>($B$4*B25)+($C$4*C25)+($D$4*D25)+($E$4*E25)+($F$4*F25)+($G$4*G25)+($H$4*H25)+($I$4*I25)</f>
        <v>42.25</v>
      </c>
      <c r="L25" s="46" t="str">
        <f t="shared" si="2"/>
        <v>Admitido</v>
      </c>
    </row>
    <row r="26" spans="1:12" ht="15" x14ac:dyDescent="0.25">
      <c r="A26" s="50" t="s">
        <v>46</v>
      </c>
      <c r="B26" s="94">
        <v>0.28000000000000003</v>
      </c>
      <c r="C26" s="94">
        <v>0.24</v>
      </c>
      <c r="D26" s="94">
        <v>0.08</v>
      </c>
      <c r="E26" s="95">
        <v>1.4999999999999999E-2</v>
      </c>
      <c r="F26" s="95">
        <v>1.4999999999999999E-2</v>
      </c>
      <c r="G26" s="94">
        <v>0.1</v>
      </c>
      <c r="H26" s="94">
        <v>0.24</v>
      </c>
      <c r="I26" s="94">
        <v>0.03</v>
      </c>
      <c r="J26" s="44">
        <v>40</v>
      </c>
      <c r="K26" s="45">
        <f>($B$4*B26)+($C$4*C26)+($D$4*D26)+($E$4*E26)+($F$4*F26)+($G$4*G26)+($H$4*H26)+($I$4*I26)</f>
        <v>44.474999999999994</v>
      </c>
      <c r="L26" s="46" t="str">
        <f t="shared" si="2"/>
        <v>Admitido</v>
      </c>
    </row>
    <row r="28" spans="1:12" ht="22.5" customHeight="1" x14ac:dyDescent="0.2"/>
    <row r="29" spans="1:12" ht="22.5" customHeight="1" x14ac:dyDescent="0.2"/>
    <row r="35" spans="1:8" x14ac:dyDescent="0.2">
      <c r="A35" s="1"/>
    </row>
    <row r="36" spans="1:8" x14ac:dyDescent="0.2">
      <c r="H36" s="12"/>
    </row>
  </sheetData>
  <sheetProtection algorithmName="SHA-512" hashValue="y0pD1bX3Dj38Bke3F0wOhXnN06TJYeB3DWsb7ubI5MPU6AZs9C1dsdABrsYZcl4albSGoeP4nvXYBPttle/6LA==" saltValue="pzQ5UwLCh2nmIXmn/VZ+Zg==" spinCount="100000" sheet="1" objects="1" scenarios="1"/>
  <mergeCells count="5">
    <mergeCell ref="A1:L1"/>
    <mergeCell ref="B6:I6"/>
    <mergeCell ref="J6:J7"/>
    <mergeCell ref="K6:K7"/>
    <mergeCell ref="L6:L7"/>
  </mergeCells>
  <conditionalFormatting sqref="L8:L14 L16:L26">
    <cfRule type="cellIs" dxfId="22" priority="5" stopIfTrue="1" operator="equal">
      <formula>"Admitido"</formula>
    </cfRule>
    <cfRule type="cellIs" dxfId="21" priority="6" stopIfTrue="1" operator="equal">
      <formula>"Lista de espera"</formula>
    </cfRule>
    <cfRule type="cellIs" dxfId="20" priority="7" stopIfTrue="1" operator="equal">
      <formula>"No admitido"</formula>
    </cfRule>
  </conditionalFormatting>
  <conditionalFormatting sqref="L24">
    <cfRule type="containsText" priority="4" operator="containsText" text="Lista de Espera">
      <formula>NOT(ISERROR(SEARCH("Lista de Espera",L24)))</formula>
    </cfRule>
  </conditionalFormatting>
  <conditionalFormatting sqref="L15">
    <cfRule type="cellIs" dxfId="19" priority="1" stopIfTrue="1" operator="equal">
      <formula>"Admitido"</formula>
    </cfRule>
    <cfRule type="cellIs" dxfId="18" priority="2" stopIfTrue="1" operator="equal">
      <formula>"Lista de espera"</formula>
    </cfRule>
    <cfRule type="cellIs" dxfId="17" priority="3" stopIfTrue="1" operator="equal">
      <formula>"No admitido"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6"/>
  <sheetViews>
    <sheetView topLeftCell="A16" workbookViewId="0">
      <selection activeCell="O30" sqref="O30"/>
    </sheetView>
  </sheetViews>
  <sheetFormatPr baseColWidth="10" defaultRowHeight="14.25" x14ac:dyDescent="0.2"/>
  <cols>
    <col min="1" max="1" width="42.28515625" style="3" customWidth="1"/>
    <col min="2" max="8" width="9" style="1" customWidth="1"/>
    <col min="9" max="9" width="9.7109375" style="1" customWidth="1"/>
    <col min="10" max="10" width="14" style="11" customWidth="1"/>
    <col min="11" max="11" width="17.7109375" style="1" customWidth="1"/>
    <col min="12" max="16384" width="11.42578125" style="1"/>
  </cols>
  <sheetData>
    <row r="1" spans="1:11" ht="48.75" customHeight="1" thickBot="1" x14ac:dyDescent="0.25">
      <c r="A1" s="75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1" ht="15" thickBot="1" x14ac:dyDescent="0.25"/>
    <row r="3" spans="1:11" ht="15" thickBot="1" x14ac:dyDescent="0.25">
      <c r="B3" s="29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19</v>
      </c>
      <c r="H3" s="31" t="s">
        <v>7</v>
      </c>
      <c r="I3" s="6"/>
    </row>
    <row r="4" spans="1:11" ht="27.75" customHeight="1" thickBot="1" x14ac:dyDescent="0.25">
      <c r="A4" s="28" t="s">
        <v>33</v>
      </c>
      <c r="B4" s="39">
        <v>35</v>
      </c>
      <c r="C4" s="40">
        <v>45</v>
      </c>
      <c r="D4" s="40">
        <v>39</v>
      </c>
      <c r="E4" s="40">
        <v>50</v>
      </c>
      <c r="F4" s="40">
        <v>65</v>
      </c>
      <c r="G4" s="40">
        <v>67</v>
      </c>
      <c r="H4" s="41">
        <v>80</v>
      </c>
      <c r="I4" s="7"/>
      <c r="J4" s="26"/>
    </row>
    <row r="5" spans="1:11" x14ac:dyDescent="0.2">
      <c r="F5" s="23"/>
    </row>
    <row r="6" spans="1:11" ht="22.5" customHeight="1" x14ac:dyDescent="0.25">
      <c r="A6" s="51"/>
      <c r="B6" s="78" t="s">
        <v>20</v>
      </c>
      <c r="C6" s="78"/>
      <c r="D6" s="78"/>
      <c r="E6" s="78"/>
      <c r="F6" s="78"/>
      <c r="G6" s="78"/>
      <c r="H6" s="78"/>
      <c r="I6" s="79" t="s">
        <v>34</v>
      </c>
      <c r="J6" s="80" t="s">
        <v>35</v>
      </c>
      <c r="K6" s="81" t="s">
        <v>21</v>
      </c>
    </row>
    <row r="7" spans="1:11" ht="30.75" customHeight="1" x14ac:dyDescent="0.2">
      <c r="A7" s="52" t="s">
        <v>0</v>
      </c>
      <c r="B7" s="53" t="s">
        <v>1</v>
      </c>
      <c r="C7" s="53" t="s">
        <v>2</v>
      </c>
      <c r="D7" s="53" t="s">
        <v>3</v>
      </c>
      <c r="E7" s="53" t="s">
        <v>4</v>
      </c>
      <c r="F7" s="53" t="s">
        <v>5</v>
      </c>
      <c r="G7" s="53" t="s">
        <v>6</v>
      </c>
      <c r="H7" s="53" t="s">
        <v>7</v>
      </c>
      <c r="I7" s="79"/>
      <c r="J7" s="80"/>
      <c r="K7" s="81"/>
    </row>
    <row r="8" spans="1:11" ht="15" x14ac:dyDescent="0.25">
      <c r="A8" s="43" t="s">
        <v>8</v>
      </c>
      <c r="B8" s="92">
        <v>0</v>
      </c>
      <c r="C8" s="92">
        <v>0</v>
      </c>
      <c r="D8" s="92">
        <v>0</v>
      </c>
      <c r="E8" s="92">
        <v>0.1</v>
      </c>
      <c r="F8" s="92">
        <v>0.4</v>
      </c>
      <c r="G8" s="92">
        <v>0.4</v>
      </c>
      <c r="H8" s="92">
        <v>0.1</v>
      </c>
      <c r="I8" s="44">
        <v>38</v>
      </c>
      <c r="J8" s="45">
        <f t="shared" ref="J8:J24" si="0">($B$4*B8)+($C$4*C8)+($D$4*D8)+($E$4*E8)+($F$4*F8)+($G$4*G8)+($H$4*H8)</f>
        <v>65.8</v>
      </c>
      <c r="K8" s="46" t="str">
        <f>IF(J8&gt;=I8,"Admitido",IF(J8&lt;I8,"No admitido"))</f>
        <v>Admitido</v>
      </c>
    </row>
    <row r="9" spans="1:11" ht="15" x14ac:dyDescent="0.25">
      <c r="A9" s="43" t="s">
        <v>48</v>
      </c>
      <c r="B9" s="92">
        <v>0</v>
      </c>
      <c r="C9" s="92">
        <v>0</v>
      </c>
      <c r="D9" s="92">
        <v>0</v>
      </c>
      <c r="E9" s="92">
        <v>0.1</v>
      </c>
      <c r="F9" s="92">
        <v>0.4</v>
      </c>
      <c r="G9" s="92">
        <v>0.4</v>
      </c>
      <c r="H9" s="92">
        <v>0.1</v>
      </c>
      <c r="I9" s="44">
        <v>38</v>
      </c>
      <c r="J9" s="45">
        <f t="shared" si="0"/>
        <v>65.8</v>
      </c>
      <c r="K9" s="46" t="str">
        <f t="shared" ref="K9:K10" si="1">IF(J9&gt;=I9,"Admitido",IF(J9&lt;I9,"No admitido"))</f>
        <v>Admitido</v>
      </c>
    </row>
    <row r="10" spans="1:11" ht="15" x14ac:dyDescent="0.25">
      <c r="A10" s="43" t="s">
        <v>47</v>
      </c>
      <c r="B10" s="92">
        <v>0</v>
      </c>
      <c r="C10" s="92">
        <v>0</v>
      </c>
      <c r="D10" s="92">
        <v>0</v>
      </c>
      <c r="E10" s="92">
        <v>0.25</v>
      </c>
      <c r="F10" s="92">
        <v>0.3</v>
      </c>
      <c r="G10" s="92">
        <v>0.3</v>
      </c>
      <c r="H10" s="92">
        <v>0.15</v>
      </c>
      <c r="I10" s="44">
        <v>38</v>
      </c>
      <c r="J10" s="45">
        <f t="shared" si="0"/>
        <v>64.099999999999994</v>
      </c>
      <c r="K10" s="46" t="str">
        <f t="shared" si="1"/>
        <v>Admitido</v>
      </c>
    </row>
    <row r="11" spans="1:11" ht="15" x14ac:dyDescent="0.25">
      <c r="A11" s="43" t="s">
        <v>9</v>
      </c>
      <c r="B11" s="92">
        <v>0</v>
      </c>
      <c r="C11" s="92">
        <v>0</v>
      </c>
      <c r="D11" s="92">
        <v>0</v>
      </c>
      <c r="E11" s="92">
        <v>0.15</v>
      </c>
      <c r="F11" s="92">
        <v>0.35</v>
      </c>
      <c r="G11" s="92">
        <v>0.35</v>
      </c>
      <c r="H11" s="92">
        <v>0.15</v>
      </c>
      <c r="I11" s="44">
        <v>38</v>
      </c>
      <c r="J11" s="45">
        <f t="shared" si="0"/>
        <v>65.7</v>
      </c>
      <c r="K11" s="46" t="str">
        <f t="shared" ref="K11:K26" si="2">IF(J11&gt;=I11,"Admitido",IF(J11&lt;I11,"No admitido"))</f>
        <v>Admitido</v>
      </c>
    </row>
    <row r="12" spans="1:11" ht="15" x14ac:dyDescent="0.25">
      <c r="A12" s="43" t="s">
        <v>10</v>
      </c>
      <c r="B12" s="92">
        <v>0</v>
      </c>
      <c r="C12" s="92">
        <v>0</v>
      </c>
      <c r="D12" s="92">
        <v>0</v>
      </c>
      <c r="E12" s="92">
        <v>0.15</v>
      </c>
      <c r="F12" s="92">
        <v>0.35</v>
      </c>
      <c r="G12" s="92">
        <v>0.35</v>
      </c>
      <c r="H12" s="92">
        <v>0.15</v>
      </c>
      <c r="I12" s="44">
        <v>38</v>
      </c>
      <c r="J12" s="45">
        <f t="shared" si="0"/>
        <v>65.7</v>
      </c>
      <c r="K12" s="46" t="str">
        <f t="shared" si="2"/>
        <v>Admitido</v>
      </c>
    </row>
    <row r="13" spans="1:11" ht="15" x14ac:dyDescent="0.25">
      <c r="A13" s="43" t="s">
        <v>44</v>
      </c>
      <c r="B13" s="92">
        <v>0</v>
      </c>
      <c r="C13" s="92">
        <v>0</v>
      </c>
      <c r="D13" s="92">
        <v>0</v>
      </c>
      <c r="E13" s="92">
        <v>0.1</v>
      </c>
      <c r="F13" s="92">
        <v>0.4</v>
      </c>
      <c r="G13" s="92">
        <v>0.4</v>
      </c>
      <c r="H13" s="92">
        <v>0.1</v>
      </c>
      <c r="I13" s="44">
        <v>38</v>
      </c>
      <c r="J13" s="45">
        <f t="shared" si="0"/>
        <v>65.8</v>
      </c>
      <c r="K13" s="46" t="str">
        <f t="shared" si="2"/>
        <v>Admitido</v>
      </c>
    </row>
    <row r="14" spans="1:11" s="2" customFormat="1" ht="15" x14ac:dyDescent="0.25">
      <c r="A14" s="43" t="s">
        <v>11</v>
      </c>
      <c r="B14" s="93">
        <v>0.03</v>
      </c>
      <c r="C14" s="93">
        <v>0.1</v>
      </c>
      <c r="D14" s="93">
        <v>0.3</v>
      </c>
      <c r="E14" s="93">
        <v>0.04</v>
      </c>
      <c r="F14" s="93">
        <v>0.2</v>
      </c>
      <c r="G14" s="93">
        <v>0.28999999999999998</v>
      </c>
      <c r="H14" s="93">
        <v>0.04</v>
      </c>
      <c r="I14" s="47">
        <v>40</v>
      </c>
      <c r="J14" s="45">
        <f t="shared" si="0"/>
        <v>54.88</v>
      </c>
      <c r="K14" s="46" t="str">
        <f>IF(J14&gt;=I14,"Admitido",IF(J14&lt;I14,"No admitido"))</f>
        <v>Admitido</v>
      </c>
    </row>
    <row r="15" spans="1:11" s="2" customFormat="1" ht="15" x14ac:dyDescent="0.25">
      <c r="A15" s="43" t="s">
        <v>49</v>
      </c>
      <c r="B15" s="93">
        <v>0.06</v>
      </c>
      <c r="C15" s="93">
        <v>0.06</v>
      </c>
      <c r="D15" s="93">
        <v>0.18</v>
      </c>
      <c r="E15" s="93">
        <v>0.06</v>
      </c>
      <c r="F15" s="93">
        <v>0.28000000000000003</v>
      </c>
      <c r="G15" s="93">
        <v>0.3</v>
      </c>
      <c r="H15" s="93">
        <v>0.06</v>
      </c>
      <c r="I15" s="47">
        <v>40</v>
      </c>
      <c r="J15" s="45">
        <f t="shared" si="0"/>
        <v>57.92</v>
      </c>
      <c r="K15" s="46" t="s">
        <v>50</v>
      </c>
    </row>
    <row r="16" spans="1:11" s="2" customFormat="1" ht="15" x14ac:dyDescent="0.25">
      <c r="A16" s="43" t="s">
        <v>12</v>
      </c>
      <c r="B16" s="93">
        <v>0.02</v>
      </c>
      <c r="C16" s="93">
        <v>0.14000000000000001</v>
      </c>
      <c r="D16" s="93">
        <v>0.13</v>
      </c>
      <c r="E16" s="93">
        <v>0.14000000000000001</v>
      </c>
      <c r="F16" s="93">
        <v>0.2</v>
      </c>
      <c r="G16" s="93">
        <v>0.28999999999999998</v>
      </c>
      <c r="H16" s="93">
        <v>0.08</v>
      </c>
      <c r="I16" s="47">
        <v>40</v>
      </c>
      <c r="J16" s="45">
        <f t="shared" si="0"/>
        <v>57.9</v>
      </c>
      <c r="K16" s="46" t="str">
        <f t="shared" si="2"/>
        <v>Admitido</v>
      </c>
    </row>
    <row r="17" spans="1:11" s="2" customFormat="1" ht="15" x14ac:dyDescent="0.25">
      <c r="A17" s="43" t="s">
        <v>13</v>
      </c>
      <c r="B17" s="93">
        <v>0.05</v>
      </c>
      <c r="C17" s="93">
        <v>0.05</v>
      </c>
      <c r="D17" s="93">
        <v>0.28000000000000003</v>
      </c>
      <c r="E17" s="93">
        <v>0.04</v>
      </c>
      <c r="F17" s="93">
        <v>0.2</v>
      </c>
      <c r="G17" s="93">
        <v>0.3</v>
      </c>
      <c r="H17" s="93">
        <v>0.08</v>
      </c>
      <c r="I17" s="47">
        <v>40</v>
      </c>
      <c r="J17" s="45">
        <f t="shared" si="0"/>
        <v>56.419999999999995</v>
      </c>
      <c r="K17" s="46" t="str">
        <f t="shared" si="2"/>
        <v>Admitido</v>
      </c>
    </row>
    <row r="18" spans="1:11" s="2" customFormat="1" ht="15" x14ac:dyDescent="0.25">
      <c r="A18" s="43" t="s">
        <v>14</v>
      </c>
      <c r="B18" s="93">
        <v>0.03</v>
      </c>
      <c r="C18" s="93">
        <v>0.03</v>
      </c>
      <c r="D18" s="93">
        <v>0.3</v>
      </c>
      <c r="E18" s="93">
        <v>0.04</v>
      </c>
      <c r="F18" s="93">
        <v>0.2</v>
      </c>
      <c r="G18" s="93">
        <v>0.3</v>
      </c>
      <c r="H18" s="93">
        <v>0.1</v>
      </c>
      <c r="I18" s="47">
        <v>40</v>
      </c>
      <c r="J18" s="45">
        <f t="shared" si="0"/>
        <v>57.2</v>
      </c>
      <c r="K18" s="46" t="str">
        <f t="shared" si="2"/>
        <v>Admitido</v>
      </c>
    </row>
    <row r="19" spans="1:11" ht="15" x14ac:dyDescent="0.25">
      <c r="A19" s="43" t="s">
        <v>15</v>
      </c>
      <c r="B19" s="92">
        <v>0.2</v>
      </c>
      <c r="C19" s="94">
        <v>0</v>
      </c>
      <c r="D19" s="94">
        <v>0</v>
      </c>
      <c r="E19" s="94">
        <v>0.25</v>
      </c>
      <c r="F19" s="92">
        <v>0.25</v>
      </c>
      <c r="G19" s="94">
        <v>0.15</v>
      </c>
      <c r="H19" s="94">
        <v>0.15</v>
      </c>
      <c r="I19" s="44">
        <v>40</v>
      </c>
      <c r="J19" s="45">
        <f t="shared" si="0"/>
        <v>57.8</v>
      </c>
      <c r="K19" s="46" t="str">
        <f>IF(J19&gt;=I19,"Admitido",IF(J19&lt;I19,"No admitido"))</f>
        <v>Admitido</v>
      </c>
    </row>
    <row r="20" spans="1:11" ht="15" x14ac:dyDescent="0.25">
      <c r="A20" s="43" t="s">
        <v>16</v>
      </c>
      <c r="B20" s="93">
        <v>0.05</v>
      </c>
      <c r="C20" s="93">
        <v>0.05</v>
      </c>
      <c r="D20" s="93">
        <v>0.05</v>
      </c>
      <c r="E20" s="93">
        <v>0.25</v>
      </c>
      <c r="F20" s="93">
        <v>0.3</v>
      </c>
      <c r="G20" s="93">
        <v>0.2</v>
      </c>
      <c r="H20" s="93">
        <v>0.1</v>
      </c>
      <c r="I20" s="44">
        <v>40</v>
      </c>
      <c r="J20" s="45">
        <f t="shared" si="0"/>
        <v>59.35</v>
      </c>
      <c r="K20" s="46" t="str">
        <f>IF(J20&gt;=I20,"Admitido",IF(J20&lt;I20,"No admitido"))</f>
        <v>Admitido</v>
      </c>
    </row>
    <row r="21" spans="1:11" ht="15" x14ac:dyDescent="0.25">
      <c r="A21" s="43" t="s">
        <v>31</v>
      </c>
      <c r="B21" s="93">
        <v>0.04</v>
      </c>
      <c r="C21" s="93">
        <v>0.01</v>
      </c>
      <c r="D21" s="93">
        <v>0.15</v>
      </c>
      <c r="E21" s="93">
        <v>0.2</v>
      </c>
      <c r="F21" s="93">
        <v>0.2</v>
      </c>
      <c r="G21" s="93">
        <v>0.2</v>
      </c>
      <c r="H21" s="93">
        <v>0.2</v>
      </c>
      <c r="I21" s="44">
        <v>40</v>
      </c>
      <c r="J21" s="45">
        <f t="shared" si="0"/>
        <v>60.1</v>
      </c>
      <c r="K21" s="46" t="str">
        <f t="shared" si="2"/>
        <v>Admitido</v>
      </c>
    </row>
    <row r="22" spans="1:11" ht="15" x14ac:dyDescent="0.25">
      <c r="A22" s="48" t="s">
        <v>17</v>
      </c>
      <c r="B22" s="93">
        <v>0.04</v>
      </c>
      <c r="C22" s="93">
        <v>0.01</v>
      </c>
      <c r="D22" s="93">
        <v>0.2</v>
      </c>
      <c r="E22" s="93">
        <v>0.2</v>
      </c>
      <c r="F22" s="95">
        <v>0.2</v>
      </c>
      <c r="G22" s="93">
        <v>0.2</v>
      </c>
      <c r="H22" s="93">
        <v>0.15</v>
      </c>
      <c r="I22" s="44">
        <v>40</v>
      </c>
      <c r="J22" s="45">
        <f t="shared" si="0"/>
        <v>58.05</v>
      </c>
      <c r="K22" s="46" t="str">
        <f t="shared" si="2"/>
        <v>Admitido</v>
      </c>
    </row>
    <row r="23" spans="1:11" ht="15" x14ac:dyDescent="0.25">
      <c r="A23" s="48" t="s">
        <v>18</v>
      </c>
      <c r="B23" s="92">
        <v>0</v>
      </c>
      <c r="C23" s="92">
        <v>0</v>
      </c>
      <c r="D23" s="92">
        <v>0</v>
      </c>
      <c r="E23" s="92">
        <v>0.3</v>
      </c>
      <c r="F23" s="92">
        <v>0.3</v>
      </c>
      <c r="G23" s="92">
        <v>0.2</v>
      </c>
      <c r="H23" s="92">
        <v>0.2</v>
      </c>
      <c r="I23" s="44">
        <v>40</v>
      </c>
      <c r="J23" s="45">
        <f t="shared" si="0"/>
        <v>63.9</v>
      </c>
      <c r="K23" s="46" t="str">
        <f>IF(J23&gt;=I23,"Admitido",IF(J23&lt;I23,"No admitido"))</f>
        <v>Admitido</v>
      </c>
    </row>
    <row r="24" spans="1:11" ht="15" x14ac:dyDescent="0.25">
      <c r="A24" s="48" t="s">
        <v>43</v>
      </c>
      <c r="B24" s="92">
        <v>0</v>
      </c>
      <c r="C24" s="92">
        <v>0</v>
      </c>
      <c r="D24" s="92">
        <v>0</v>
      </c>
      <c r="E24" s="92">
        <v>0.3</v>
      </c>
      <c r="F24" s="92">
        <v>0.3</v>
      </c>
      <c r="G24" s="92">
        <v>0.2</v>
      </c>
      <c r="H24" s="92">
        <v>0.2</v>
      </c>
      <c r="I24" s="44">
        <v>38</v>
      </c>
      <c r="J24" s="45">
        <f t="shared" si="0"/>
        <v>63.9</v>
      </c>
      <c r="K24" s="46" t="str">
        <f>IF(J24&gt;=I24,"Admitido",IF(J24&lt;I24,"No admitido"))</f>
        <v>Admitido</v>
      </c>
    </row>
    <row r="25" spans="1:11" ht="15" x14ac:dyDescent="0.25">
      <c r="A25" s="73" t="s">
        <v>51</v>
      </c>
      <c r="B25" s="92">
        <v>0</v>
      </c>
      <c r="C25" s="92">
        <v>0</v>
      </c>
      <c r="D25" s="92">
        <v>0</v>
      </c>
      <c r="E25" s="92">
        <v>0.3</v>
      </c>
      <c r="F25" s="92">
        <v>0.3</v>
      </c>
      <c r="G25" s="92">
        <v>0.2</v>
      </c>
      <c r="H25" s="92">
        <v>0.2</v>
      </c>
      <c r="I25" s="44">
        <v>40</v>
      </c>
      <c r="J25" s="45">
        <f>($B$4*B25)+($C$4*C25)+($D$4*D25)+($E$4*E25)+($F$4*F25)+($G$4*G25)+($H$4*H25)</f>
        <v>63.9</v>
      </c>
      <c r="K25" s="46" t="str">
        <f>IF(J25&gt;=I25,"Admitido",IF(J25&lt;I25,"No admitido"))</f>
        <v>Admitido</v>
      </c>
    </row>
    <row r="26" spans="1:11" ht="15" x14ac:dyDescent="0.25">
      <c r="A26" s="50" t="s">
        <v>46</v>
      </c>
      <c r="B26" s="94">
        <v>0.28000000000000003</v>
      </c>
      <c r="C26" s="94">
        <v>0.24</v>
      </c>
      <c r="D26" s="94">
        <v>0.08</v>
      </c>
      <c r="E26" s="94">
        <v>0.03</v>
      </c>
      <c r="F26" s="94">
        <v>0.1</v>
      </c>
      <c r="G26" s="94">
        <v>0.24</v>
      </c>
      <c r="H26" s="94">
        <v>0.03</v>
      </c>
      <c r="I26" s="44">
        <v>40</v>
      </c>
      <c r="J26" s="45">
        <f>($B$4*B26)+($C$4*C26)+($D$4*D26)+($E$4*E26)+($F$4*F26)+($G$4*G26)+($H$4*H26)</f>
        <v>50.199999999999996</v>
      </c>
      <c r="K26" s="46" t="str">
        <f t="shared" si="2"/>
        <v>Admitido</v>
      </c>
    </row>
    <row r="28" spans="1:11" ht="22.5" customHeight="1" x14ac:dyDescent="0.2"/>
    <row r="29" spans="1:11" ht="22.5" customHeight="1" x14ac:dyDescent="0.2"/>
    <row r="35" spans="1:7" x14ac:dyDescent="0.2">
      <c r="A35" s="1"/>
    </row>
    <row r="36" spans="1:7" x14ac:dyDescent="0.2">
      <c r="G36" s="12"/>
    </row>
  </sheetData>
  <sheetProtection algorithmName="SHA-512" hashValue="ZnNMrnAaaRYpFM4ZjEQfnliZ4cuPSTkUpHw6AqL69ggHOf+31yglaYB9aubPXyt1FRa9XJXaW5xQISqYwrhuoA==" saltValue="sCmjw1tPreyfgLpUlBhIOg==" spinCount="100000" sheet="1" objects="1" scenarios="1"/>
  <customSheetViews>
    <customSheetView guid="{B28BCA7F-F77D-42A7-AB48-715BD0921883}">
      <selection activeCell="J4" sqref="J4"/>
      <pageMargins left="0.75" right="0.75" top="1" bottom="1" header="0" footer="0"/>
      <pageSetup orientation="portrait" verticalDpi="0" r:id="rId1"/>
      <headerFooter alignWithMargins="0"/>
    </customSheetView>
  </customSheetViews>
  <mergeCells count="5">
    <mergeCell ref="A1:K1"/>
    <mergeCell ref="B6:H6"/>
    <mergeCell ref="J6:J7"/>
    <mergeCell ref="K6:K7"/>
    <mergeCell ref="I6:I7"/>
  </mergeCells>
  <conditionalFormatting sqref="K8:K14 K16:K26">
    <cfRule type="cellIs" dxfId="16" priority="10" stopIfTrue="1" operator="equal">
      <formula>"Admitido"</formula>
    </cfRule>
    <cfRule type="cellIs" dxfId="15" priority="11" stopIfTrue="1" operator="equal">
      <formula>"Lista de espera"</formula>
    </cfRule>
    <cfRule type="cellIs" dxfId="14" priority="12" stopIfTrue="1" operator="equal">
      <formula>"No admitido"</formula>
    </cfRule>
  </conditionalFormatting>
  <conditionalFormatting sqref="K15">
    <cfRule type="cellIs" dxfId="13" priority="1" stopIfTrue="1" operator="equal">
      <formula>"Admitido"</formula>
    </cfRule>
    <cfRule type="cellIs" dxfId="12" priority="2" stopIfTrue="1" operator="equal">
      <formula>"Lista de espera"</formula>
    </cfRule>
    <cfRule type="cellIs" dxfId="11" priority="3" stopIfTrue="1" operator="equal">
      <formula>"No admitido"</formula>
    </cfRule>
  </conditionalFormatting>
  <pageMargins left="0.75" right="0.75" top="1" bottom="1" header="0" footer="0"/>
  <pageSetup orientation="portrait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9"/>
  <sheetViews>
    <sheetView topLeftCell="A10" workbookViewId="0">
      <selection activeCell="J11" sqref="J11"/>
    </sheetView>
  </sheetViews>
  <sheetFormatPr baseColWidth="10" defaultRowHeight="14.25" x14ac:dyDescent="0.2"/>
  <cols>
    <col min="1" max="1" width="43" style="3" customWidth="1"/>
    <col min="2" max="8" width="9" style="1" customWidth="1"/>
    <col min="9" max="9" width="9.42578125" style="1" customWidth="1"/>
    <col min="10" max="10" width="13.5703125" style="1" customWidth="1"/>
    <col min="11" max="11" width="15.85546875" style="4" customWidth="1"/>
    <col min="12" max="16384" width="11.42578125" style="1"/>
  </cols>
  <sheetData>
    <row r="1" spans="1:11" ht="37.5" customHeight="1" thickBot="1" x14ac:dyDescent="0.25">
      <c r="A1" s="83" t="s">
        <v>36</v>
      </c>
      <c r="B1" s="84"/>
      <c r="C1" s="84"/>
      <c r="D1" s="84"/>
      <c r="E1" s="84"/>
      <c r="F1" s="84"/>
      <c r="G1" s="84"/>
      <c r="H1" s="84"/>
      <c r="I1" s="84"/>
      <c r="J1" s="85"/>
      <c r="K1" s="27"/>
    </row>
    <row r="2" spans="1:11" ht="16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6.5" customHeight="1" thickBot="1" x14ac:dyDescent="0.3">
      <c r="B3" s="29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19</v>
      </c>
      <c r="H3" s="31" t="s">
        <v>7</v>
      </c>
      <c r="I3" s="8"/>
      <c r="J3" s="24"/>
      <c r="K3" s="8"/>
    </row>
    <row r="4" spans="1:11" ht="34.5" customHeight="1" thickBot="1" x14ac:dyDescent="0.3">
      <c r="A4" s="28" t="s">
        <v>33</v>
      </c>
      <c r="B4" s="32">
        <v>56</v>
      </c>
      <c r="C4" s="33">
        <v>50</v>
      </c>
      <c r="D4" s="33">
        <v>50</v>
      </c>
      <c r="E4" s="33">
        <v>50</v>
      </c>
      <c r="F4" s="33">
        <v>50</v>
      </c>
      <c r="G4" s="33">
        <v>50</v>
      </c>
      <c r="H4" s="34">
        <v>60</v>
      </c>
      <c r="I4" s="8"/>
      <c r="J4" s="8"/>
      <c r="K4" s="8"/>
    </row>
    <row r="5" spans="1:11" ht="15.75" customHeight="1" thickBot="1" x14ac:dyDescent="0.3">
      <c r="A5" s="9"/>
      <c r="B5" s="7"/>
      <c r="C5" s="7"/>
      <c r="D5" s="7"/>
      <c r="E5" s="7"/>
      <c r="F5" s="7"/>
      <c r="G5" s="7"/>
      <c r="H5" s="7"/>
      <c r="I5" s="8"/>
      <c r="J5" s="8"/>
      <c r="K5" s="8"/>
    </row>
    <row r="6" spans="1:11" ht="15" thickBot="1" x14ac:dyDescent="0.25">
      <c r="A6" s="10"/>
      <c r="B6" s="29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19</v>
      </c>
      <c r="H6" s="31" t="s">
        <v>7</v>
      </c>
      <c r="J6" s="6"/>
    </row>
    <row r="7" spans="1:11" ht="33" customHeight="1" thickBot="1" x14ac:dyDescent="0.25">
      <c r="A7" s="38" t="s">
        <v>22</v>
      </c>
      <c r="B7" s="35">
        <f>B4*0.7247+9.4138</f>
        <v>49.997</v>
      </c>
      <c r="C7" s="36">
        <f>C4*0.717+9.6</f>
        <v>45.45</v>
      </c>
      <c r="D7" s="36">
        <f>D4*0.7904+4.2614</f>
        <v>43.781399999999998</v>
      </c>
      <c r="E7" s="36">
        <f>E4*0.8491+2.6368</f>
        <v>45.091799999999999</v>
      </c>
      <c r="F7" s="36">
        <f>F4*0.6964+11.0304</f>
        <v>45.8504</v>
      </c>
      <c r="G7" s="36">
        <f>G4*1.041+(-7.72)</f>
        <v>44.33</v>
      </c>
      <c r="H7" s="37">
        <f>H4*0.8155+0.0975</f>
        <v>49.027499999999996</v>
      </c>
      <c r="J7" s="7"/>
    </row>
    <row r="8" spans="1:11" ht="16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2.5" customHeight="1" x14ac:dyDescent="0.25">
      <c r="A9" s="54"/>
      <c r="B9" s="78" t="s">
        <v>20</v>
      </c>
      <c r="C9" s="78"/>
      <c r="D9" s="78"/>
      <c r="E9" s="78"/>
      <c r="F9" s="78"/>
      <c r="G9" s="78"/>
      <c r="H9" s="78"/>
      <c r="I9" s="79" t="s">
        <v>34</v>
      </c>
      <c r="J9" s="80" t="s">
        <v>35</v>
      </c>
      <c r="K9" s="82" t="s">
        <v>21</v>
      </c>
    </row>
    <row r="10" spans="1:11" ht="18.75" customHeight="1" x14ac:dyDescent="0.2">
      <c r="A10" s="52" t="s">
        <v>0</v>
      </c>
      <c r="B10" s="53" t="s">
        <v>1</v>
      </c>
      <c r="C10" s="53" t="s">
        <v>2</v>
      </c>
      <c r="D10" s="53" t="s">
        <v>3</v>
      </c>
      <c r="E10" s="53" t="s">
        <v>4</v>
      </c>
      <c r="F10" s="53" t="s">
        <v>5</v>
      </c>
      <c r="G10" s="53" t="s">
        <v>6</v>
      </c>
      <c r="H10" s="53" t="s">
        <v>7</v>
      </c>
      <c r="I10" s="79"/>
      <c r="J10" s="80"/>
      <c r="K10" s="82"/>
    </row>
    <row r="11" spans="1:11" ht="15" x14ac:dyDescent="0.25">
      <c r="A11" s="43" t="s">
        <v>8</v>
      </c>
      <c r="B11" s="91">
        <v>0</v>
      </c>
      <c r="C11" s="92">
        <v>0</v>
      </c>
      <c r="D11" s="92">
        <v>0</v>
      </c>
      <c r="E11" s="92">
        <v>0.1</v>
      </c>
      <c r="F11" s="92">
        <v>0.4</v>
      </c>
      <c r="G11" s="92">
        <v>0.4</v>
      </c>
      <c r="H11" s="92">
        <v>0.1</v>
      </c>
      <c r="I11" s="55">
        <v>38</v>
      </c>
      <c r="J11" s="56">
        <f t="shared" ref="J11:J28" si="0">($B$7*B11)+($C$7*C11)+($D$7*D11)+($E$7*E11)+($F$7*F11)+($G$7*G11)+($H$7*H11)</f>
        <v>45.484089999999995</v>
      </c>
      <c r="K11" s="46" t="str">
        <f>IF(J11&gt;=I11,"Admitido",IF(J11&lt;I11,"No admitido"))</f>
        <v>Admitido</v>
      </c>
    </row>
    <row r="12" spans="1:11" ht="15" x14ac:dyDescent="0.25">
      <c r="A12" s="43" t="s">
        <v>48</v>
      </c>
      <c r="B12" s="92">
        <v>0</v>
      </c>
      <c r="C12" s="91">
        <v>0</v>
      </c>
      <c r="D12" s="92">
        <v>0</v>
      </c>
      <c r="E12" s="92">
        <v>0.1</v>
      </c>
      <c r="F12" s="92">
        <v>0.4</v>
      </c>
      <c r="G12" s="92">
        <v>0.4</v>
      </c>
      <c r="H12" s="92">
        <v>0.1</v>
      </c>
      <c r="I12" s="55">
        <v>38</v>
      </c>
      <c r="J12" s="56">
        <f t="shared" si="0"/>
        <v>45.484089999999995</v>
      </c>
      <c r="K12" s="46" t="str">
        <f t="shared" ref="K12:K13" si="1">IF(J12&gt;=I12,"Admitido",IF(J12&lt;I12,"No admitido"))</f>
        <v>Admitido</v>
      </c>
    </row>
    <row r="13" spans="1:11" ht="15" x14ac:dyDescent="0.25">
      <c r="A13" s="43" t="s">
        <v>47</v>
      </c>
      <c r="B13" s="92">
        <v>0</v>
      </c>
      <c r="C13" s="92">
        <v>0</v>
      </c>
      <c r="D13" s="92">
        <v>0</v>
      </c>
      <c r="E13" s="92">
        <v>0.25</v>
      </c>
      <c r="F13" s="92">
        <v>0.3</v>
      </c>
      <c r="G13" s="92">
        <v>0.3</v>
      </c>
      <c r="H13" s="92">
        <v>0.15</v>
      </c>
      <c r="I13" s="55">
        <v>38</v>
      </c>
      <c r="J13" s="56">
        <f t="shared" si="0"/>
        <v>45.681194999999995</v>
      </c>
      <c r="K13" s="46" t="str">
        <f t="shared" si="1"/>
        <v>Admitido</v>
      </c>
    </row>
    <row r="14" spans="1:11" ht="15" x14ac:dyDescent="0.25">
      <c r="A14" s="43" t="s">
        <v>9</v>
      </c>
      <c r="B14" s="92">
        <v>0</v>
      </c>
      <c r="C14" s="92">
        <v>0</v>
      </c>
      <c r="D14" s="92">
        <v>0</v>
      </c>
      <c r="E14" s="92">
        <v>0.15</v>
      </c>
      <c r="F14" s="92">
        <v>0.35</v>
      </c>
      <c r="G14" s="92">
        <v>0.35</v>
      </c>
      <c r="H14" s="92">
        <v>0.15</v>
      </c>
      <c r="I14" s="55">
        <v>38</v>
      </c>
      <c r="J14" s="56">
        <f t="shared" si="0"/>
        <v>45.681034999999994</v>
      </c>
      <c r="K14" s="46" t="str">
        <f t="shared" ref="K14:K29" si="2">IF(J14&gt;=I14,"Admitido",IF(J14&lt;I14,"No admitido"))</f>
        <v>Admitido</v>
      </c>
    </row>
    <row r="15" spans="1:11" ht="15" x14ac:dyDescent="0.25">
      <c r="A15" s="43" t="s">
        <v>10</v>
      </c>
      <c r="B15" s="92">
        <v>0</v>
      </c>
      <c r="C15" s="92">
        <v>0</v>
      </c>
      <c r="D15" s="92">
        <v>0</v>
      </c>
      <c r="E15" s="92">
        <v>0.15</v>
      </c>
      <c r="F15" s="92">
        <v>0.35</v>
      </c>
      <c r="G15" s="92">
        <v>0.35</v>
      </c>
      <c r="H15" s="92">
        <v>0.15</v>
      </c>
      <c r="I15" s="55">
        <v>38</v>
      </c>
      <c r="J15" s="56">
        <f t="shared" si="0"/>
        <v>45.681034999999994</v>
      </c>
      <c r="K15" s="46" t="str">
        <f t="shared" si="2"/>
        <v>Admitido</v>
      </c>
    </row>
    <row r="16" spans="1:11" ht="15" x14ac:dyDescent="0.25">
      <c r="A16" s="43" t="s">
        <v>44</v>
      </c>
      <c r="B16" s="92">
        <v>0</v>
      </c>
      <c r="C16" s="92">
        <v>0</v>
      </c>
      <c r="D16" s="92">
        <v>0</v>
      </c>
      <c r="E16" s="91">
        <v>0.1</v>
      </c>
      <c r="F16" s="91">
        <v>0.4</v>
      </c>
      <c r="G16" s="91">
        <v>0.4</v>
      </c>
      <c r="H16" s="91">
        <v>0.1</v>
      </c>
      <c r="I16" s="55">
        <v>38</v>
      </c>
      <c r="J16" s="56">
        <f t="shared" si="0"/>
        <v>45.484089999999995</v>
      </c>
      <c r="K16" s="46" t="str">
        <f t="shared" si="2"/>
        <v>Admitido</v>
      </c>
    </row>
    <row r="17" spans="1:16" s="2" customFormat="1" ht="15" x14ac:dyDescent="0.25">
      <c r="A17" s="43" t="s">
        <v>11</v>
      </c>
      <c r="B17" s="93">
        <v>0.03</v>
      </c>
      <c r="C17" s="93">
        <v>0.1</v>
      </c>
      <c r="D17" s="93">
        <v>0.3</v>
      </c>
      <c r="E17" s="93">
        <v>0.04</v>
      </c>
      <c r="F17" s="93">
        <v>0.2</v>
      </c>
      <c r="G17" s="93">
        <v>0.28999999999999998</v>
      </c>
      <c r="H17" s="93">
        <v>0.04</v>
      </c>
      <c r="I17" s="57">
        <v>40</v>
      </c>
      <c r="J17" s="56">
        <f t="shared" si="0"/>
        <v>44.969881999999998</v>
      </c>
      <c r="K17" s="46" t="str">
        <f t="shared" si="2"/>
        <v>Admitido</v>
      </c>
    </row>
    <row r="18" spans="1:16" s="2" customFormat="1" ht="15" x14ac:dyDescent="0.25">
      <c r="A18" s="43" t="s">
        <v>49</v>
      </c>
      <c r="B18" s="93">
        <v>0.06</v>
      </c>
      <c r="C18" s="93">
        <v>0.06</v>
      </c>
      <c r="D18" s="93">
        <v>0.18</v>
      </c>
      <c r="E18" s="93">
        <v>0.06</v>
      </c>
      <c r="F18" s="93">
        <v>0.28000000000000003</v>
      </c>
      <c r="G18" s="93">
        <v>0.3</v>
      </c>
      <c r="H18" s="93">
        <v>0.06</v>
      </c>
      <c r="I18" s="57">
        <v>40</v>
      </c>
      <c r="J18" s="56">
        <f t="shared" si="0"/>
        <v>45.391742000000001</v>
      </c>
      <c r="K18" s="46" t="str">
        <f t="shared" si="2"/>
        <v>Admitido</v>
      </c>
      <c r="L18" s="74"/>
      <c r="M18" s="74"/>
      <c r="N18" s="74"/>
      <c r="O18" s="74"/>
      <c r="P18" s="74"/>
    </row>
    <row r="19" spans="1:16" s="2" customFormat="1" ht="15" x14ac:dyDescent="0.25">
      <c r="A19" s="43" t="s">
        <v>12</v>
      </c>
      <c r="B19" s="93">
        <v>0.02</v>
      </c>
      <c r="C19" s="93">
        <v>0.14000000000000001</v>
      </c>
      <c r="D19" s="93">
        <v>0.13</v>
      </c>
      <c r="E19" s="93">
        <v>0.14000000000000001</v>
      </c>
      <c r="F19" s="93">
        <v>0.2</v>
      </c>
      <c r="G19" s="93">
        <v>0.28999999999999998</v>
      </c>
      <c r="H19" s="93">
        <v>0.08</v>
      </c>
      <c r="I19" s="57">
        <v>40</v>
      </c>
      <c r="J19" s="56">
        <f t="shared" si="0"/>
        <v>45.315353999999999</v>
      </c>
      <c r="K19" s="46" t="str">
        <f t="shared" si="2"/>
        <v>Admitido</v>
      </c>
    </row>
    <row r="20" spans="1:16" s="2" customFormat="1" ht="15" x14ac:dyDescent="0.25">
      <c r="A20" s="43" t="s">
        <v>13</v>
      </c>
      <c r="B20" s="93">
        <v>0.05</v>
      </c>
      <c r="C20" s="93">
        <v>0.05</v>
      </c>
      <c r="D20" s="93">
        <v>0.28000000000000003</v>
      </c>
      <c r="E20" s="93">
        <v>0.04</v>
      </c>
      <c r="F20" s="93">
        <v>0.2</v>
      </c>
      <c r="G20" s="93">
        <v>0.3</v>
      </c>
      <c r="H20" s="93">
        <v>0.08</v>
      </c>
      <c r="I20" s="57">
        <v>40</v>
      </c>
      <c r="J20" s="56">
        <f t="shared" si="0"/>
        <v>45.226093999999996</v>
      </c>
      <c r="K20" s="46" t="str">
        <f t="shared" si="2"/>
        <v>Admitido</v>
      </c>
    </row>
    <row r="21" spans="1:16" s="2" customFormat="1" ht="15" x14ac:dyDescent="0.25">
      <c r="A21" s="43" t="s">
        <v>14</v>
      </c>
      <c r="B21" s="93">
        <v>0.03</v>
      </c>
      <c r="C21" s="93">
        <v>0.03</v>
      </c>
      <c r="D21" s="93">
        <v>0.3</v>
      </c>
      <c r="E21" s="93">
        <v>0.04</v>
      </c>
      <c r="F21" s="93">
        <v>0.2</v>
      </c>
      <c r="G21" s="93">
        <v>0.3</v>
      </c>
      <c r="H21" s="93">
        <v>0.1</v>
      </c>
      <c r="I21" s="57">
        <v>40</v>
      </c>
      <c r="J21" s="56">
        <f t="shared" si="0"/>
        <v>45.173331999999995</v>
      </c>
      <c r="K21" s="46" t="str">
        <f t="shared" si="2"/>
        <v>Admitido</v>
      </c>
    </row>
    <row r="22" spans="1:16" ht="15" x14ac:dyDescent="0.25">
      <c r="A22" s="43" t="s">
        <v>15</v>
      </c>
      <c r="B22" s="92">
        <v>0.2</v>
      </c>
      <c r="C22" s="94">
        <v>0</v>
      </c>
      <c r="D22" s="94">
        <v>0</v>
      </c>
      <c r="E22" s="94">
        <v>0.25</v>
      </c>
      <c r="F22" s="92">
        <v>0.25</v>
      </c>
      <c r="G22" s="94">
        <v>0.15</v>
      </c>
      <c r="H22" s="94">
        <v>0.15</v>
      </c>
      <c r="I22" s="55">
        <v>40</v>
      </c>
      <c r="J22" s="56">
        <f t="shared" si="0"/>
        <v>46.738574999999997</v>
      </c>
      <c r="K22" s="46" t="str">
        <f t="shared" si="2"/>
        <v>Admitido</v>
      </c>
    </row>
    <row r="23" spans="1:16" ht="15" x14ac:dyDescent="0.25">
      <c r="A23" s="43" t="s">
        <v>16</v>
      </c>
      <c r="B23" s="93">
        <v>0.05</v>
      </c>
      <c r="C23" s="93">
        <v>0.05</v>
      </c>
      <c r="D23" s="93">
        <v>0.05</v>
      </c>
      <c r="E23" s="93">
        <v>0.25</v>
      </c>
      <c r="F23" s="93">
        <v>0.3</v>
      </c>
      <c r="G23" s="93">
        <v>0.2</v>
      </c>
      <c r="H23" s="93">
        <v>0.1</v>
      </c>
      <c r="I23" s="55">
        <v>40</v>
      </c>
      <c r="J23" s="56">
        <f t="shared" si="0"/>
        <v>45.758240000000001</v>
      </c>
      <c r="K23" s="46" t="str">
        <f t="shared" si="2"/>
        <v>Admitido</v>
      </c>
    </row>
    <row r="24" spans="1:16" ht="15" x14ac:dyDescent="0.25">
      <c r="A24" s="43" t="s">
        <v>31</v>
      </c>
      <c r="B24" s="93">
        <v>0.04</v>
      </c>
      <c r="C24" s="93">
        <v>0.01</v>
      </c>
      <c r="D24" s="93">
        <v>0.15</v>
      </c>
      <c r="E24" s="93">
        <v>0.2</v>
      </c>
      <c r="F24" s="93">
        <v>0.2</v>
      </c>
      <c r="G24" s="93">
        <v>0.2</v>
      </c>
      <c r="H24" s="93">
        <v>0.2</v>
      </c>
      <c r="I24" s="44">
        <v>40</v>
      </c>
      <c r="J24" s="56">
        <f t="shared" si="0"/>
        <v>45.881529999999998</v>
      </c>
      <c r="K24" s="46" t="str">
        <f t="shared" si="2"/>
        <v>Admitido</v>
      </c>
    </row>
    <row r="25" spans="1:16" ht="15" x14ac:dyDescent="0.25">
      <c r="A25" s="48" t="s">
        <v>17</v>
      </c>
      <c r="B25" s="93">
        <v>0.04</v>
      </c>
      <c r="C25" s="93">
        <v>0.01</v>
      </c>
      <c r="D25" s="93">
        <v>0.2</v>
      </c>
      <c r="E25" s="93">
        <v>0.2</v>
      </c>
      <c r="F25" s="93">
        <v>0.2</v>
      </c>
      <c r="G25" s="93">
        <v>0.2</v>
      </c>
      <c r="H25" s="93">
        <v>0.15</v>
      </c>
      <c r="I25" s="55">
        <v>40</v>
      </c>
      <c r="J25" s="56">
        <f t="shared" si="0"/>
        <v>45.619224999999993</v>
      </c>
      <c r="K25" s="46" t="str">
        <f t="shared" si="2"/>
        <v>Admitido</v>
      </c>
    </row>
    <row r="26" spans="1:16" ht="15" x14ac:dyDescent="0.25">
      <c r="A26" s="48" t="s">
        <v>18</v>
      </c>
      <c r="B26" s="92">
        <v>0</v>
      </c>
      <c r="C26" s="92">
        <v>0</v>
      </c>
      <c r="D26" s="92">
        <v>0</v>
      </c>
      <c r="E26" s="92">
        <v>0.3</v>
      </c>
      <c r="F26" s="92">
        <v>0.3</v>
      </c>
      <c r="G26" s="92">
        <v>0.2</v>
      </c>
      <c r="H26" s="92">
        <v>0.2</v>
      </c>
      <c r="I26" s="55">
        <v>40</v>
      </c>
      <c r="J26" s="56">
        <f t="shared" si="0"/>
        <v>45.954160000000002</v>
      </c>
      <c r="K26" s="46" t="str">
        <f t="shared" si="2"/>
        <v>Admitido</v>
      </c>
    </row>
    <row r="27" spans="1:16" ht="15" x14ac:dyDescent="0.25">
      <c r="A27" s="48" t="s">
        <v>43</v>
      </c>
      <c r="B27" s="92">
        <v>0</v>
      </c>
      <c r="C27" s="92">
        <v>0</v>
      </c>
      <c r="D27" s="92">
        <v>0</v>
      </c>
      <c r="E27" s="92">
        <v>0.3</v>
      </c>
      <c r="F27" s="92">
        <v>0.3</v>
      </c>
      <c r="G27" s="92">
        <v>0.2</v>
      </c>
      <c r="H27" s="92">
        <v>0.2</v>
      </c>
      <c r="I27" s="55">
        <v>38</v>
      </c>
      <c r="J27" s="56">
        <f t="shared" si="0"/>
        <v>45.954160000000002</v>
      </c>
      <c r="K27" s="46" t="str">
        <f t="shared" si="2"/>
        <v>Admitido</v>
      </c>
    </row>
    <row r="28" spans="1:16" ht="15" x14ac:dyDescent="0.25">
      <c r="A28" s="73" t="s">
        <v>51</v>
      </c>
      <c r="B28" s="92">
        <v>0</v>
      </c>
      <c r="C28" s="92">
        <v>0</v>
      </c>
      <c r="D28" s="92">
        <v>0</v>
      </c>
      <c r="E28" s="92">
        <v>0.3</v>
      </c>
      <c r="F28" s="92">
        <v>0.3</v>
      </c>
      <c r="G28" s="92">
        <v>0.2</v>
      </c>
      <c r="H28" s="92">
        <v>0.2</v>
      </c>
      <c r="I28" s="55">
        <v>36</v>
      </c>
      <c r="J28" s="56">
        <f t="shared" si="0"/>
        <v>45.954160000000002</v>
      </c>
      <c r="K28" s="46" t="str">
        <f t="shared" si="2"/>
        <v>Admitido</v>
      </c>
    </row>
    <row r="29" spans="1:16" ht="15" x14ac:dyDescent="0.25">
      <c r="A29" s="50" t="s">
        <v>46</v>
      </c>
      <c r="B29" s="92">
        <v>0.28000000000000003</v>
      </c>
      <c r="C29" s="92">
        <v>0.24</v>
      </c>
      <c r="D29" s="92">
        <v>0.08</v>
      </c>
      <c r="E29" s="92">
        <v>0.03</v>
      </c>
      <c r="F29" s="92">
        <v>0.1</v>
      </c>
      <c r="G29" s="92">
        <v>0.24</v>
      </c>
      <c r="H29" s="92">
        <v>0.03</v>
      </c>
      <c r="I29" s="55">
        <v>40</v>
      </c>
      <c r="J29" s="56">
        <f>($B$7*B29)+($C$7*C29)+($D$7*D29)+($E$7*E29)+($F$7*F29)+($G$7*G29)+($H$7*H29)</f>
        <v>46.457490999999997</v>
      </c>
      <c r="K29" s="46" t="str">
        <f t="shared" si="2"/>
        <v>Admitido</v>
      </c>
    </row>
    <row r="31" spans="1:16" ht="22.5" customHeight="1" x14ac:dyDescent="0.2">
      <c r="N31" s="23"/>
    </row>
    <row r="32" spans="1:16" ht="22.5" customHeight="1" x14ac:dyDescent="0.2"/>
    <row r="33" spans="1:10" ht="16.5" customHeight="1" x14ac:dyDescent="0.2"/>
    <row r="40" spans="1:10" ht="18.75" customHeight="1" x14ac:dyDescent="0.2"/>
    <row r="44" spans="1:10" x14ac:dyDescent="0.2">
      <c r="A44" s="1"/>
      <c r="J44" s="6"/>
    </row>
    <row r="45" spans="1:10" ht="30" customHeight="1" x14ac:dyDescent="0.2">
      <c r="A45" s="1"/>
      <c r="J45" s="7"/>
    </row>
    <row r="48" spans="1:10" x14ac:dyDescent="0.2">
      <c r="A48" s="5"/>
    </row>
    <row r="55" spans="1:11" x14ac:dyDescent="0.2">
      <c r="A55" s="1"/>
    </row>
    <row r="57" spans="1:11" ht="15" x14ac:dyDescent="0.25">
      <c r="A57" s="66"/>
      <c r="B57" s="67"/>
      <c r="C57" s="67"/>
      <c r="D57" s="67"/>
      <c r="E57" s="67"/>
      <c r="F57" s="68"/>
      <c r="G57" s="67"/>
      <c r="H57" s="67"/>
      <c r="I57" s="67"/>
      <c r="J57" s="67"/>
      <c r="K57" s="69"/>
    </row>
    <row r="58" spans="1:11" ht="15" x14ac:dyDescent="0.25">
      <c r="A58" s="66"/>
      <c r="B58" s="70"/>
      <c r="C58" s="70"/>
      <c r="D58" s="70"/>
      <c r="E58" s="70"/>
      <c r="F58" s="68"/>
      <c r="G58" s="70"/>
      <c r="H58" s="70"/>
      <c r="I58" s="70"/>
      <c r="J58" s="71"/>
      <c r="K58" s="69"/>
    </row>
    <row r="59" spans="1:11" x14ac:dyDescent="0.2">
      <c r="A59" s="66"/>
      <c r="B59" s="68"/>
      <c r="C59" s="68"/>
      <c r="D59" s="68"/>
      <c r="E59" s="68"/>
      <c r="F59" s="68"/>
      <c r="G59" s="68"/>
      <c r="H59" s="68"/>
      <c r="I59" s="68"/>
      <c r="J59" s="68"/>
      <c r="K59" s="69"/>
    </row>
  </sheetData>
  <sheetProtection algorithmName="SHA-512" hashValue="nyT51/PvjIIynwHFPbsD+Calcz1NRhfn0J/98CnUBYN6G+N2xjLgcUrIKqXKQxmTISMSsEk+c1oTlqku5id0Tw==" saltValue="a45uWWZSqLUpK81FPcu36Q==" spinCount="100000" sheet="1" objects="1" scenarios="1"/>
  <customSheetViews>
    <customSheetView guid="{B28BCA7F-F77D-42A7-AB48-715BD0921883}">
      <selection activeCell="J7" sqref="J7"/>
      <pageMargins left="0.7" right="0.7" top="0.75" bottom="0.75" header="0.3" footer="0.3"/>
      <pageSetup paperSize="5" orientation="portrait" horizontalDpi="0" verticalDpi="0" r:id="rId1"/>
    </customSheetView>
  </customSheetViews>
  <mergeCells count="5">
    <mergeCell ref="B9:H9"/>
    <mergeCell ref="K9:K10"/>
    <mergeCell ref="J9:J10"/>
    <mergeCell ref="I9:I10"/>
    <mergeCell ref="A1:J1"/>
  </mergeCells>
  <conditionalFormatting sqref="K11:K29">
    <cfRule type="cellIs" dxfId="10" priority="22" stopIfTrue="1" operator="equal">
      <formula>"Admitido"</formula>
    </cfRule>
    <cfRule type="cellIs" dxfId="9" priority="23" stopIfTrue="1" operator="equal">
      <formula>"Lista de espera"</formula>
    </cfRule>
    <cfRule type="cellIs" dxfId="8" priority="24" stopIfTrue="1" operator="equal">
      <formula>"No admitido"</formula>
    </cfRule>
  </conditionalFormatting>
  <pageMargins left="0.7" right="0.7" top="0.75" bottom="0.75" header="0.3" footer="0.3"/>
  <pageSetup paperSize="5" orientation="portrait" horizontalDpi="0" verticalDpi="0" r:id="rId2"/>
  <ignoredErrors>
    <ignoredError sqref="C7:E7 H7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3"/>
  <sheetViews>
    <sheetView tabSelected="1" workbookViewId="0">
      <selection activeCell="I8" sqref="I8"/>
    </sheetView>
  </sheetViews>
  <sheetFormatPr baseColWidth="10" defaultRowHeight="12.75" x14ac:dyDescent="0.2"/>
  <cols>
    <col min="1" max="1" width="54.85546875" bestFit="1" customWidth="1"/>
    <col min="2" max="2" width="6.85546875" style="13" customWidth="1"/>
    <col min="3" max="3" width="10.140625" style="13" customWidth="1"/>
    <col min="4" max="4" width="9.28515625" style="13" customWidth="1"/>
    <col min="5" max="5" width="7.28515625" style="13" bestFit="1" customWidth="1"/>
    <col min="6" max="6" width="6.140625" style="13" customWidth="1"/>
    <col min="7" max="7" width="7.5703125" style="13" bestFit="1" customWidth="1"/>
    <col min="8" max="8" width="7.28515625" style="14" hidden="1" customWidth="1"/>
    <col min="9" max="9" width="12.7109375" customWidth="1"/>
    <col min="10" max="10" width="16" customWidth="1"/>
    <col min="11" max="11" width="10.42578125" customWidth="1"/>
    <col min="12" max="12" width="9.42578125" customWidth="1"/>
    <col min="13" max="13" width="1.140625" customWidth="1"/>
  </cols>
  <sheetData>
    <row r="1" spans="1:11" s="1" customFormat="1" ht="36.75" customHeight="1" thickBot="1" x14ac:dyDescent="0.25">
      <c r="A1" s="84"/>
      <c r="B1" s="84"/>
      <c r="C1" s="84"/>
      <c r="D1" s="84"/>
      <c r="E1" s="84"/>
      <c r="F1" s="84"/>
      <c r="G1" s="84"/>
      <c r="H1" s="84"/>
      <c r="I1" s="84"/>
      <c r="J1" s="20"/>
    </row>
    <row r="2" spans="1:11" ht="13.5" thickBot="1" x14ac:dyDescent="0.25"/>
    <row r="3" spans="1:11" ht="33.75" x14ac:dyDescent="0.2">
      <c r="A3" s="87" t="s">
        <v>33</v>
      </c>
      <c r="B3" s="15" t="s">
        <v>23</v>
      </c>
      <c r="C3" s="15" t="s">
        <v>24</v>
      </c>
      <c r="D3" s="15" t="s">
        <v>25</v>
      </c>
      <c r="E3" s="15" t="s">
        <v>26</v>
      </c>
      <c r="F3" s="16" t="s">
        <v>27</v>
      </c>
    </row>
    <row r="4" spans="1:11" ht="25.5" customHeight="1" thickBot="1" x14ac:dyDescent="0.25">
      <c r="A4" s="88"/>
      <c r="B4" s="21">
        <v>45</v>
      </c>
      <c r="C4" s="21">
        <v>65</v>
      </c>
      <c r="D4" s="21">
        <v>55</v>
      </c>
      <c r="E4" s="21">
        <v>40</v>
      </c>
      <c r="F4" s="22">
        <v>60</v>
      </c>
      <c r="G4" s="25"/>
      <c r="I4" s="23"/>
    </row>
    <row r="6" spans="1:11" ht="27.75" customHeight="1" x14ac:dyDescent="0.2">
      <c r="A6" s="72"/>
      <c r="B6" s="89" t="s">
        <v>32</v>
      </c>
      <c r="C6" s="89"/>
      <c r="D6" s="89"/>
      <c r="E6" s="89"/>
      <c r="F6" s="89"/>
      <c r="G6" s="90" t="s">
        <v>34</v>
      </c>
      <c r="H6" s="58"/>
      <c r="I6" s="90" t="s">
        <v>35</v>
      </c>
      <c r="J6" s="86" t="s">
        <v>21</v>
      </c>
    </row>
    <row r="7" spans="1:11" ht="36" customHeight="1" x14ac:dyDescent="0.2">
      <c r="A7" s="59" t="s">
        <v>28</v>
      </c>
      <c r="B7" s="60" t="s">
        <v>23</v>
      </c>
      <c r="C7" s="60" t="s">
        <v>24</v>
      </c>
      <c r="D7" s="60" t="s">
        <v>25</v>
      </c>
      <c r="E7" s="60" t="s">
        <v>26</v>
      </c>
      <c r="F7" s="60" t="s">
        <v>27</v>
      </c>
      <c r="G7" s="90"/>
      <c r="H7" s="58"/>
      <c r="I7" s="90"/>
      <c r="J7" s="86"/>
      <c r="K7" s="23"/>
    </row>
    <row r="8" spans="1:11" ht="15.75" customHeight="1" x14ac:dyDescent="0.2">
      <c r="A8" s="49" t="s">
        <v>8</v>
      </c>
      <c r="B8" s="61">
        <v>0.4</v>
      </c>
      <c r="C8" s="61">
        <v>0.4</v>
      </c>
      <c r="D8" s="61">
        <v>0.2</v>
      </c>
      <c r="E8" s="61">
        <v>0</v>
      </c>
      <c r="F8" s="61">
        <v>0</v>
      </c>
      <c r="G8" s="62">
        <v>38</v>
      </c>
      <c r="H8" s="63">
        <f t="shared" ref="H8:H18" si="0">SUM(B8:F8)</f>
        <v>1</v>
      </c>
      <c r="I8" s="64">
        <f t="shared" ref="I8:I26" si="1">$B$4*B8+$C$4*C8+$D$4*D8+$E$4*E8+$F$4*F8</f>
        <v>55</v>
      </c>
      <c r="J8" s="65" t="str">
        <f t="shared" ref="J8:J26" si="2">IF(I8&gt;=G8,"Admitido",IF(I8&lt;G8,"No Admitido"))</f>
        <v>Admitido</v>
      </c>
    </row>
    <row r="9" spans="1:11" ht="15.75" customHeight="1" x14ac:dyDescent="0.2">
      <c r="A9" s="49" t="s">
        <v>48</v>
      </c>
      <c r="B9" s="61">
        <v>0.4</v>
      </c>
      <c r="C9" s="61">
        <v>0.4</v>
      </c>
      <c r="D9" s="61">
        <v>0.2</v>
      </c>
      <c r="E9" s="61">
        <v>0</v>
      </c>
      <c r="F9" s="61">
        <v>0</v>
      </c>
      <c r="G9" s="62">
        <v>38</v>
      </c>
      <c r="H9" s="63"/>
      <c r="I9" s="64">
        <f t="shared" si="1"/>
        <v>55</v>
      </c>
      <c r="J9" s="65" t="str">
        <f t="shared" si="2"/>
        <v>Admitido</v>
      </c>
    </row>
    <row r="10" spans="1:11" ht="15.75" customHeight="1" x14ac:dyDescent="0.2">
      <c r="A10" s="49" t="s">
        <v>47</v>
      </c>
      <c r="B10" s="61">
        <v>0.4</v>
      </c>
      <c r="C10" s="61">
        <v>0.4</v>
      </c>
      <c r="D10" s="61">
        <v>0.2</v>
      </c>
      <c r="E10" s="61">
        <v>0</v>
      </c>
      <c r="F10" s="61">
        <v>0</v>
      </c>
      <c r="G10" s="62">
        <v>38</v>
      </c>
      <c r="H10" s="63"/>
      <c r="I10" s="64">
        <f t="shared" si="1"/>
        <v>55</v>
      </c>
      <c r="J10" s="65" t="str">
        <f t="shared" si="2"/>
        <v>Admitido</v>
      </c>
    </row>
    <row r="11" spans="1:11" ht="15.75" customHeight="1" x14ac:dyDescent="0.2">
      <c r="A11" s="49" t="s">
        <v>9</v>
      </c>
      <c r="B11" s="61">
        <v>0.4</v>
      </c>
      <c r="C11" s="61">
        <v>0.4</v>
      </c>
      <c r="D11" s="61">
        <v>0.2</v>
      </c>
      <c r="E11" s="61">
        <v>0</v>
      </c>
      <c r="F11" s="61">
        <v>0</v>
      </c>
      <c r="G11" s="62">
        <v>38</v>
      </c>
      <c r="H11" s="63">
        <f t="shared" si="0"/>
        <v>1</v>
      </c>
      <c r="I11" s="64">
        <f t="shared" si="1"/>
        <v>55</v>
      </c>
      <c r="J11" s="46" t="str">
        <f t="shared" si="2"/>
        <v>Admitido</v>
      </c>
    </row>
    <row r="12" spans="1:11" ht="15.75" customHeight="1" x14ac:dyDescent="0.2">
      <c r="A12" s="49" t="s">
        <v>10</v>
      </c>
      <c r="B12" s="61">
        <v>0.4</v>
      </c>
      <c r="C12" s="61">
        <v>0.4</v>
      </c>
      <c r="D12" s="61">
        <v>0.2</v>
      </c>
      <c r="E12" s="61">
        <v>0</v>
      </c>
      <c r="F12" s="61">
        <v>0</v>
      </c>
      <c r="G12" s="62">
        <v>38</v>
      </c>
      <c r="H12" s="63">
        <f t="shared" si="0"/>
        <v>1</v>
      </c>
      <c r="I12" s="64">
        <f t="shared" si="1"/>
        <v>55</v>
      </c>
      <c r="J12" s="46" t="str">
        <f t="shared" si="2"/>
        <v>Admitido</v>
      </c>
    </row>
    <row r="13" spans="1:11" ht="15.75" customHeight="1" x14ac:dyDescent="0.2">
      <c r="A13" s="49" t="s">
        <v>45</v>
      </c>
      <c r="B13" s="61">
        <v>0.4</v>
      </c>
      <c r="C13" s="61">
        <v>0.4</v>
      </c>
      <c r="D13" s="61">
        <v>0.2</v>
      </c>
      <c r="E13" s="61">
        <v>0</v>
      </c>
      <c r="F13" s="61">
        <v>0</v>
      </c>
      <c r="G13" s="62">
        <v>38</v>
      </c>
      <c r="H13" s="63">
        <f t="shared" si="0"/>
        <v>1</v>
      </c>
      <c r="I13" s="64">
        <f t="shared" si="1"/>
        <v>55</v>
      </c>
      <c r="J13" s="46" t="str">
        <f t="shared" si="2"/>
        <v>Admitido</v>
      </c>
    </row>
    <row r="14" spans="1:11" ht="15.75" customHeight="1" x14ac:dyDescent="0.2">
      <c r="A14" s="49" t="s">
        <v>11</v>
      </c>
      <c r="B14" s="61">
        <v>0.25</v>
      </c>
      <c r="C14" s="61">
        <v>0.25</v>
      </c>
      <c r="D14" s="61">
        <v>0.2</v>
      </c>
      <c r="E14" s="61">
        <v>0.2</v>
      </c>
      <c r="F14" s="61">
        <v>0.1</v>
      </c>
      <c r="G14" s="62">
        <v>40</v>
      </c>
      <c r="H14" s="63">
        <f t="shared" si="0"/>
        <v>0.99999999999999989</v>
      </c>
      <c r="I14" s="64">
        <f t="shared" si="1"/>
        <v>52.5</v>
      </c>
      <c r="J14" s="46" t="str">
        <f t="shared" si="2"/>
        <v>Admitido</v>
      </c>
    </row>
    <row r="15" spans="1:11" ht="15.75" customHeight="1" x14ac:dyDescent="0.2">
      <c r="A15" s="49" t="s">
        <v>49</v>
      </c>
      <c r="B15" s="61">
        <v>0.25</v>
      </c>
      <c r="C15" s="61">
        <v>0.25</v>
      </c>
      <c r="D15" s="61">
        <v>0.2</v>
      </c>
      <c r="E15" s="61">
        <v>0.2</v>
      </c>
      <c r="F15" s="61">
        <v>0.1</v>
      </c>
      <c r="G15" s="62">
        <v>40</v>
      </c>
      <c r="H15" s="63"/>
      <c r="I15" s="64">
        <f t="shared" si="1"/>
        <v>52.5</v>
      </c>
      <c r="J15" s="46" t="str">
        <f t="shared" si="2"/>
        <v>Admitido</v>
      </c>
    </row>
    <row r="16" spans="1:11" ht="15.75" customHeight="1" x14ac:dyDescent="0.2">
      <c r="A16" s="49" t="s">
        <v>12</v>
      </c>
      <c r="B16" s="61">
        <v>0.25</v>
      </c>
      <c r="C16" s="61">
        <v>0.25</v>
      </c>
      <c r="D16" s="61">
        <v>0.2</v>
      </c>
      <c r="E16" s="61">
        <v>0.2</v>
      </c>
      <c r="F16" s="61">
        <v>0.1</v>
      </c>
      <c r="G16" s="62">
        <v>40</v>
      </c>
      <c r="H16" s="63">
        <f t="shared" si="0"/>
        <v>0.99999999999999989</v>
      </c>
      <c r="I16" s="64">
        <f t="shared" si="1"/>
        <v>52.5</v>
      </c>
      <c r="J16" s="46" t="str">
        <f t="shared" si="2"/>
        <v>Admitido</v>
      </c>
    </row>
    <row r="17" spans="1:11" ht="15.75" customHeight="1" x14ac:dyDescent="0.2">
      <c r="A17" s="49" t="s">
        <v>13</v>
      </c>
      <c r="B17" s="61">
        <v>0.25</v>
      </c>
      <c r="C17" s="61">
        <v>0.25</v>
      </c>
      <c r="D17" s="61">
        <v>0.2</v>
      </c>
      <c r="E17" s="61">
        <v>0.2</v>
      </c>
      <c r="F17" s="61">
        <v>0.1</v>
      </c>
      <c r="G17" s="62">
        <v>40</v>
      </c>
      <c r="H17" s="63">
        <f t="shared" si="0"/>
        <v>0.99999999999999989</v>
      </c>
      <c r="I17" s="64">
        <f t="shared" si="1"/>
        <v>52.5</v>
      </c>
      <c r="J17" s="46" t="str">
        <f t="shared" si="2"/>
        <v>Admitido</v>
      </c>
    </row>
    <row r="18" spans="1:11" ht="15.75" customHeight="1" x14ac:dyDescent="0.2">
      <c r="A18" s="49" t="s">
        <v>14</v>
      </c>
      <c r="B18" s="61">
        <v>0.25</v>
      </c>
      <c r="C18" s="61">
        <v>0.25</v>
      </c>
      <c r="D18" s="61">
        <v>0.2</v>
      </c>
      <c r="E18" s="61">
        <v>0.2</v>
      </c>
      <c r="F18" s="61">
        <v>0.1</v>
      </c>
      <c r="G18" s="62">
        <v>40</v>
      </c>
      <c r="H18" s="63">
        <f t="shared" si="0"/>
        <v>0.99999999999999989</v>
      </c>
      <c r="I18" s="64">
        <f t="shared" si="1"/>
        <v>52.5</v>
      </c>
      <c r="J18" s="46" t="str">
        <f t="shared" si="2"/>
        <v>Admitido</v>
      </c>
    </row>
    <row r="19" spans="1:11" ht="15.75" customHeight="1" x14ac:dyDescent="0.2">
      <c r="A19" s="49" t="s">
        <v>15</v>
      </c>
      <c r="B19" s="61">
        <v>0.25</v>
      </c>
      <c r="C19" s="61">
        <v>0.15</v>
      </c>
      <c r="D19" s="61">
        <v>0.25</v>
      </c>
      <c r="E19" s="61">
        <v>0.2</v>
      </c>
      <c r="F19" s="61">
        <v>0.15</v>
      </c>
      <c r="G19" s="62">
        <v>40</v>
      </c>
      <c r="H19" s="63">
        <f>SUM(B19:G19)</f>
        <v>41</v>
      </c>
      <c r="I19" s="64">
        <f t="shared" si="1"/>
        <v>51.75</v>
      </c>
      <c r="J19" s="46" t="str">
        <f t="shared" si="2"/>
        <v>Admitido</v>
      </c>
    </row>
    <row r="20" spans="1:11" ht="15.75" customHeight="1" x14ac:dyDescent="0.2">
      <c r="A20" s="49" t="s">
        <v>30</v>
      </c>
      <c r="B20" s="61">
        <v>0.4</v>
      </c>
      <c r="C20" s="61">
        <v>0.1</v>
      </c>
      <c r="D20" s="61">
        <v>0.3</v>
      </c>
      <c r="E20" s="61">
        <v>0.1</v>
      </c>
      <c r="F20" s="61">
        <v>0.1</v>
      </c>
      <c r="G20" s="62">
        <v>40</v>
      </c>
      <c r="H20" s="63">
        <f>SUM(B20:G20)</f>
        <v>41</v>
      </c>
      <c r="I20" s="64">
        <f t="shared" si="1"/>
        <v>51</v>
      </c>
      <c r="J20" s="46" t="str">
        <f t="shared" si="2"/>
        <v>Admitido</v>
      </c>
    </row>
    <row r="21" spans="1:11" ht="15.75" customHeight="1" x14ac:dyDescent="0.2">
      <c r="A21" s="49" t="s">
        <v>31</v>
      </c>
      <c r="B21" s="61">
        <v>0.25</v>
      </c>
      <c r="C21" s="61">
        <v>0.2</v>
      </c>
      <c r="D21" s="61">
        <v>0.25</v>
      </c>
      <c r="E21" s="61">
        <v>0.2</v>
      </c>
      <c r="F21" s="61">
        <v>0.1</v>
      </c>
      <c r="G21" s="62">
        <v>40</v>
      </c>
      <c r="H21" s="63">
        <f>SUM(B21:G21)</f>
        <v>41</v>
      </c>
      <c r="I21" s="64">
        <f t="shared" si="1"/>
        <v>52</v>
      </c>
      <c r="J21" s="46" t="str">
        <f t="shared" si="2"/>
        <v>Admitido</v>
      </c>
    </row>
    <row r="22" spans="1:11" ht="15.75" customHeight="1" x14ac:dyDescent="0.2">
      <c r="A22" s="49" t="s">
        <v>46</v>
      </c>
      <c r="B22" s="61">
        <v>0.25</v>
      </c>
      <c r="C22" s="61">
        <v>0.25</v>
      </c>
      <c r="D22" s="61">
        <v>0.1</v>
      </c>
      <c r="E22" s="61">
        <v>0.3</v>
      </c>
      <c r="F22" s="61">
        <v>0.1</v>
      </c>
      <c r="G22" s="62">
        <v>40</v>
      </c>
      <c r="H22" s="63">
        <f>SUM(B22:G22)</f>
        <v>41</v>
      </c>
      <c r="I22" s="64">
        <f t="shared" si="1"/>
        <v>51</v>
      </c>
      <c r="J22" s="46" t="str">
        <f t="shared" si="2"/>
        <v>Admitido</v>
      </c>
    </row>
    <row r="23" spans="1:11" ht="15.75" customHeight="1" x14ac:dyDescent="0.2">
      <c r="A23" s="49" t="s">
        <v>18</v>
      </c>
      <c r="B23" s="61">
        <v>0.5</v>
      </c>
      <c r="C23" s="61">
        <v>0.2</v>
      </c>
      <c r="D23" s="61">
        <v>0.3</v>
      </c>
      <c r="E23" s="61">
        <v>0</v>
      </c>
      <c r="F23" s="61">
        <v>0</v>
      </c>
      <c r="G23" s="62">
        <v>40</v>
      </c>
      <c r="H23" s="63">
        <f>SUM(B23:F23)</f>
        <v>1</v>
      </c>
      <c r="I23" s="64">
        <f t="shared" si="1"/>
        <v>52</v>
      </c>
      <c r="J23" s="46" t="str">
        <f t="shared" si="2"/>
        <v>Admitido</v>
      </c>
    </row>
    <row r="24" spans="1:11" ht="15.75" customHeight="1" x14ac:dyDescent="0.2">
      <c r="A24" s="49" t="s">
        <v>17</v>
      </c>
      <c r="B24" s="61">
        <v>0.2</v>
      </c>
      <c r="C24" s="61">
        <v>0.25</v>
      </c>
      <c r="D24" s="61">
        <v>0.35</v>
      </c>
      <c r="E24" s="61">
        <v>0.2</v>
      </c>
      <c r="F24" s="61">
        <v>0</v>
      </c>
      <c r="G24" s="62">
        <v>40</v>
      </c>
      <c r="H24" s="63">
        <f>SUM(B24:F24)</f>
        <v>1</v>
      </c>
      <c r="I24" s="64">
        <f t="shared" si="1"/>
        <v>52.5</v>
      </c>
      <c r="J24" s="46" t="str">
        <f t="shared" si="2"/>
        <v>Admitido</v>
      </c>
    </row>
    <row r="25" spans="1:11" ht="15.75" customHeight="1" x14ac:dyDescent="0.2">
      <c r="A25" s="49" t="s">
        <v>51</v>
      </c>
      <c r="B25" s="61">
        <v>0.3</v>
      </c>
      <c r="C25" s="61">
        <v>0.2</v>
      </c>
      <c r="D25" s="61">
        <v>0.3</v>
      </c>
      <c r="E25" s="61">
        <v>0.1</v>
      </c>
      <c r="F25" s="61">
        <v>0.1</v>
      </c>
      <c r="G25" s="62">
        <v>40</v>
      </c>
      <c r="H25" s="63">
        <v>0.99999999999999989</v>
      </c>
      <c r="I25" s="64">
        <f t="shared" si="1"/>
        <v>53</v>
      </c>
      <c r="J25" s="46" t="str">
        <f t="shared" si="2"/>
        <v>Admitido</v>
      </c>
    </row>
    <row r="26" spans="1:11" ht="15.75" customHeight="1" x14ac:dyDescent="0.2">
      <c r="A26" s="49" t="s">
        <v>43</v>
      </c>
      <c r="B26" s="61">
        <v>0.5</v>
      </c>
      <c r="C26" s="61">
        <v>0.2</v>
      </c>
      <c r="D26" s="61">
        <v>0.3</v>
      </c>
      <c r="E26" s="61">
        <v>0</v>
      </c>
      <c r="F26" s="61">
        <v>0</v>
      </c>
      <c r="G26" s="62">
        <v>38</v>
      </c>
      <c r="H26" s="63">
        <f>SUM(B26:F26)</f>
        <v>1</v>
      </c>
      <c r="I26" s="64">
        <f t="shared" si="1"/>
        <v>52</v>
      </c>
      <c r="J26" s="46" t="str">
        <f t="shared" si="2"/>
        <v>Admitido</v>
      </c>
      <c r="K26" s="42" t="s">
        <v>29</v>
      </c>
    </row>
    <row r="27" spans="1:11" ht="15" x14ac:dyDescent="0.25">
      <c r="A27" s="18"/>
      <c r="B27" s="17"/>
      <c r="C27" s="17"/>
      <c r="D27" s="17"/>
      <c r="E27" s="17"/>
      <c r="F27" s="17"/>
      <c r="G27" s="17" t="s">
        <v>29</v>
      </c>
    </row>
    <row r="28" spans="1:11" ht="15" x14ac:dyDescent="0.25">
      <c r="A28" s="19"/>
      <c r="B28" s="17"/>
      <c r="C28" s="17"/>
      <c r="D28" s="17"/>
      <c r="E28" s="17"/>
      <c r="F28" s="17"/>
      <c r="G28" s="17"/>
    </row>
    <row r="29" spans="1:11" ht="15" x14ac:dyDescent="0.25">
      <c r="A29" s="19"/>
      <c r="B29" s="17"/>
      <c r="C29" s="17"/>
      <c r="D29" s="17"/>
      <c r="E29" s="17"/>
      <c r="F29" s="17"/>
      <c r="G29" s="17"/>
    </row>
    <row r="30" spans="1:11" ht="15" x14ac:dyDescent="0.25">
      <c r="A30" s="19"/>
      <c r="B30" s="17"/>
      <c r="C30" s="17"/>
      <c r="D30" s="17"/>
      <c r="E30" s="17"/>
      <c r="F30" s="17"/>
      <c r="G30" s="17"/>
    </row>
    <row r="31" spans="1:11" ht="15" x14ac:dyDescent="0.25">
      <c r="A31" s="19"/>
      <c r="B31" s="17"/>
      <c r="C31" s="17"/>
      <c r="D31" s="17"/>
      <c r="E31" s="17"/>
      <c r="F31" s="17"/>
      <c r="G31" s="17"/>
    </row>
    <row r="32" spans="1:11" ht="15" x14ac:dyDescent="0.25">
      <c r="A32" s="19"/>
      <c r="B32" s="17"/>
      <c r="C32" s="17"/>
      <c r="D32" s="17"/>
      <c r="E32" s="17"/>
      <c r="F32" s="17"/>
      <c r="G32" s="17"/>
    </row>
    <row r="33" spans="1:7" ht="15" x14ac:dyDescent="0.25">
      <c r="A33" s="19"/>
      <c r="B33" s="17"/>
      <c r="C33" s="17"/>
      <c r="D33" s="17"/>
      <c r="E33" s="17"/>
      <c r="F33" s="17"/>
      <c r="G33" s="17"/>
    </row>
    <row r="34" spans="1:7" ht="15" x14ac:dyDescent="0.25">
      <c r="A34" s="19"/>
      <c r="B34" s="17"/>
      <c r="C34" s="17"/>
      <c r="D34" s="17"/>
      <c r="E34" s="17"/>
      <c r="F34" s="17"/>
      <c r="G34" s="17"/>
    </row>
    <row r="35" spans="1:7" ht="15" x14ac:dyDescent="0.25">
      <c r="A35" s="19"/>
      <c r="B35" s="17"/>
      <c r="C35" s="17"/>
      <c r="D35" s="17"/>
      <c r="E35" s="17"/>
      <c r="F35" s="17"/>
      <c r="G35" s="17"/>
    </row>
    <row r="36" spans="1:7" ht="15" x14ac:dyDescent="0.25">
      <c r="A36" s="19"/>
      <c r="B36" s="17"/>
      <c r="C36" s="17"/>
      <c r="D36" s="17"/>
      <c r="E36" s="17"/>
      <c r="F36" s="17"/>
      <c r="G36" s="17"/>
    </row>
    <row r="37" spans="1:7" ht="15" x14ac:dyDescent="0.25">
      <c r="A37" s="19"/>
      <c r="B37" s="17"/>
      <c r="C37" s="17"/>
      <c r="D37" s="17"/>
      <c r="E37" s="17"/>
      <c r="F37" s="17"/>
      <c r="G37" s="17"/>
    </row>
    <row r="38" spans="1:7" ht="15" x14ac:dyDescent="0.25">
      <c r="A38" s="19"/>
      <c r="B38" s="17"/>
      <c r="C38" s="17"/>
      <c r="D38" s="17"/>
      <c r="E38" s="17"/>
      <c r="F38" s="17"/>
      <c r="G38" s="17"/>
    </row>
    <row r="39" spans="1:7" ht="15" x14ac:dyDescent="0.25">
      <c r="A39" s="19"/>
      <c r="B39" s="17"/>
      <c r="C39" s="17"/>
      <c r="D39" s="17"/>
      <c r="E39" s="17"/>
      <c r="F39" s="17"/>
      <c r="G39" s="17"/>
    </row>
    <row r="40" spans="1:7" ht="15" x14ac:dyDescent="0.25">
      <c r="A40" s="19"/>
      <c r="B40" s="17"/>
      <c r="C40" s="17"/>
      <c r="D40" s="17"/>
      <c r="E40" s="17"/>
      <c r="F40" s="17"/>
      <c r="G40" s="17"/>
    </row>
    <row r="41" spans="1:7" ht="15" x14ac:dyDescent="0.25">
      <c r="A41" s="19"/>
      <c r="B41" s="17"/>
      <c r="C41" s="17"/>
      <c r="D41" s="17"/>
      <c r="E41" s="17"/>
      <c r="F41" s="17"/>
      <c r="G41" s="17"/>
    </row>
    <row r="42" spans="1:7" ht="15" x14ac:dyDescent="0.25">
      <c r="A42" s="19"/>
      <c r="B42" s="17"/>
      <c r="C42" s="17"/>
      <c r="D42" s="17"/>
      <c r="E42" s="17"/>
      <c r="F42" s="17"/>
      <c r="G42" s="17"/>
    </row>
    <row r="43" spans="1:7" ht="15" x14ac:dyDescent="0.25">
      <c r="A43" s="19"/>
      <c r="B43" s="17"/>
      <c r="C43" s="17"/>
      <c r="D43" s="17"/>
      <c r="E43" s="17"/>
      <c r="F43" s="17"/>
      <c r="G43" s="17"/>
    </row>
    <row r="44" spans="1:7" ht="15" x14ac:dyDescent="0.25">
      <c r="A44" s="19"/>
      <c r="B44" s="17"/>
      <c r="C44" s="17"/>
      <c r="D44" s="17"/>
      <c r="E44" s="17"/>
      <c r="F44" s="17"/>
      <c r="G44" s="17"/>
    </row>
    <row r="45" spans="1:7" ht="15" x14ac:dyDescent="0.25">
      <c r="A45" s="19"/>
      <c r="B45" s="17"/>
      <c r="C45" s="17"/>
      <c r="D45" s="17"/>
      <c r="E45" s="17"/>
      <c r="F45" s="17"/>
      <c r="G45" s="17"/>
    </row>
    <row r="46" spans="1:7" ht="15" x14ac:dyDescent="0.25">
      <c r="A46" s="19"/>
      <c r="B46" s="17"/>
      <c r="C46" s="17"/>
      <c r="D46" s="17"/>
      <c r="E46" s="17"/>
      <c r="F46" s="17"/>
      <c r="G46" s="17"/>
    </row>
    <row r="47" spans="1:7" ht="15" x14ac:dyDescent="0.25">
      <c r="A47" s="19"/>
      <c r="B47" s="17"/>
      <c r="C47" s="17"/>
      <c r="D47" s="17"/>
      <c r="E47" s="17"/>
      <c r="F47" s="17"/>
      <c r="G47" s="17"/>
    </row>
    <row r="48" spans="1:7" ht="15" x14ac:dyDescent="0.25">
      <c r="A48" s="19"/>
      <c r="B48" s="17"/>
      <c r="C48" s="17"/>
      <c r="D48" s="17"/>
      <c r="E48" s="17"/>
      <c r="F48" s="17"/>
      <c r="G48" s="17"/>
    </row>
    <row r="49" spans="1:7" ht="15" x14ac:dyDescent="0.25">
      <c r="A49" s="19"/>
      <c r="B49" s="17"/>
      <c r="C49" s="17"/>
      <c r="D49" s="17"/>
      <c r="E49" s="17"/>
      <c r="F49" s="17"/>
      <c r="G49" s="17"/>
    </row>
    <row r="50" spans="1:7" ht="15" x14ac:dyDescent="0.25">
      <c r="A50" s="19"/>
      <c r="B50" s="17"/>
      <c r="C50" s="17"/>
      <c r="D50" s="17"/>
      <c r="E50" s="17"/>
      <c r="F50" s="17"/>
      <c r="G50" s="17"/>
    </row>
    <row r="51" spans="1:7" ht="15" x14ac:dyDescent="0.25">
      <c r="A51" s="19"/>
      <c r="B51" s="17"/>
      <c r="C51" s="17"/>
      <c r="D51" s="17"/>
      <c r="E51" s="17"/>
      <c r="F51" s="17"/>
      <c r="G51" s="17"/>
    </row>
    <row r="52" spans="1:7" ht="15" x14ac:dyDescent="0.25">
      <c r="A52" s="19"/>
      <c r="B52" s="17"/>
      <c r="C52" s="17"/>
      <c r="D52" s="17"/>
      <c r="E52" s="17"/>
      <c r="F52" s="17"/>
      <c r="G52" s="17"/>
    </row>
    <row r="53" spans="1:7" ht="15" x14ac:dyDescent="0.25">
      <c r="A53" s="19"/>
      <c r="B53" s="17"/>
      <c r="C53" s="17"/>
      <c r="D53" s="17"/>
      <c r="E53" s="17"/>
      <c r="F53" s="17"/>
      <c r="G53" s="17"/>
    </row>
    <row r="54" spans="1:7" ht="15" x14ac:dyDescent="0.25">
      <c r="A54" s="19"/>
      <c r="B54" s="17"/>
      <c r="C54" s="17"/>
      <c r="D54" s="17"/>
      <c r="E54" s="17"/>
      <c r="F54" s="17"/>
      <c r="G54" s="17"/>
    </row>
    <row r="55" spans="1:7" ht="15" x14ac:dyDescent="0.25">
      <c r="A55" s="19"/>
      <c r="B55" s="17"/>
      <c r="C55" s="17"/>
      <c r="D55" s="17"/>
      <c r="E55" s="17"/>
      <c r="F55" s="17"/>
      <c r="G55" s="17"/>
    </row>
    <row r="56" spans="1:7" ht="15" x14ac:dyDescent="0.25">
      <c r="A56" s="19"/>
      <c r="B56" s="17"/>
      <c r="C56" s="17"/>
      <c r="D56" s="17"/>
      <c r="E56" s="17"/>
      <c r="F56" s="17"/>
      <c r="G56" s="17"/>
    </row>
    <row r="57" spans="1:7" ht="15" x14ac:dyDescent="0.25">
      <c r="A57" s="19"/>
      <c r="B57" s="17"/>
      <c r="C57" s="17"/>
      <c r="D57" s="17"/>
      <c r="E57" s="17"/>
      <c r="F57" s="17"/>
      <c r="G57" s="17"/>
    </row>
    <row r="58" spans="1:7" ht="15" x14ac:dyDescent="0.25">
      <c r="A58" s="19"/>
      <c r="B58" s="17"/>
      <c r="C58" s="17"/>
      <c r="D58" s="17"/>
      <c r="E58" s="17"/>
      <c r="F58" s="17"/>
      <c r="G58" s="17"/>
    </row>
    <row r="59" spans="1:7" ht="15" x14ac:dyDescent="0.25">
      <c r="A59" s="19"/>
      <c r="B59" s="17"/>
      <c r="C59" s="17"/>
      <c r="D59" s="17"/>
      <c r="E59" s="17"/>
      <c r="F59" s="17"/>
      <c r="G59" s="17"/>
    </row>
    <row r="60" spans="1:7" ht="15" x14ac:dyDescent="0.25">
      <c r="A60" s="19"/>
      <c r="B60" s="17"/>
      <c r="C60" s="17"/>
      <c r="D60" s="17"/>
      <c r="E60" s="17"/>
      <c r="F60" s="17"/>
      <c r="G60" s="17"/>
    </row>
    <row r="61" spans="1:7" ht="15" x14ac:dyDescent="0.25">
      <c r="A61" s="19"/>
      <c r="B61" s="17"/>
      <c r="C61" s="17"/>
      <c r="D61" s="17"/>
      <c r="E61" s="17"/>
      <c r="F61" s="17"/>
      <c r="G61" s="17"/>
    </row>
    <row r="62" spans="1:7" ht="15" x14ac:dyDescent="0.25">
      <c r="A62" s="19"/>
      <c r="B62" s="17"/>
      <c r="C62" s="17"/>
      <c r="D62" s="17"/>
      <c r="E62" s="17"/>
      <c r="F62" s="17"/>
      <c r="G62" s="17"/>
    </row>
    <row r="63" spans="1:7" ht="15" x14ac:dyDescent="0.25">
      <c r="A63" s="19"/>
      <c r="B63" s="17"/>
      <c r="C63" s="17"/>
      <c r="D63" s="17"/>
      <c r="E63" s="17"/>
      <c r="F63" s="17"/>
      <c r="G63" s="17"/>
    </row>
    <row r="64" spans="1:7" ht="15" x14ac:dyDescent="0.25">
      <c r="A64" s="19"/>
      <c r="B64" s="17"/>
      <c r="C64" s="17"/>
      <c r="D64" s="17"/>
      <c r="E64" s="17"/>
      <c r="F64" s="17"/>
      <c r="G64" s="17"/>
    </row>
    <row r="65" spans="1:7" ht="15" x14ac:dyDescent="0.25">
      <c r="A65" s="19"/>
      <c r="B65" s="17"/>
      <c r="C65" s="17"/>
      <c r="D65" s="17"/>
      <c r="E65" s="17"/>
      <c r="F65" s="17"/>
      <c r="G65" s="17"/>
    </row>
    <row r="66" spans="1:7" ht="15" x14ac:dyDescent="0.25">
      <c r="A66" s="19"/>
      <c r="B66" s="17"/>
      <c r="C66" s="17"/>
      <c r="D66" s="17"/>
      <c r="E66" s="17"/>
      <c r="F66" s="17"/>
      <c r="G66" s="17"/>
    </row>
    <row r="67" spans="1:7" ht="15" x14ac:dyDescent="0.25">
      <c r="A67" s="19"/>
      <c r="B67" s="17"/>
      <c r="C67" s="17"/>
      <c r="D67" s="17"/>
      <c r="E67" s="17"/>
      <c r="F67" s="17"/>
      <c r="G67" s="17"/>
    </row>
    <row r="68" spans="1:7" ht="15" x14ac:dyDescent="0.25">
      <c r="A68" s="19"/>
      <c r="B68" s="17"/>
      <c r="C68" s="17"/>
      <c r="D68" s="17"/>
      <c r="E68" s="17"/>
      <c r="F68" s="17"/>
      <c r="G68" s="17"/>
    </row>
    <row r="69" spans="1:7" ht="15" x14ac:dyDescent="0.25">
      <c r="A69" s="19"/>
      <c r="B69" s="17"/>
      <c r="C69" s="17"/>
      <c r="D69" s="17"/>
      <c r="E69" s="17"/>
      <c r="F69" s="17"/>
      <c r="G69" s="17"/>
    </row>
    <row r="70" spans="1:7" ht="15" x14ac:dyDescent="0.25">
      <c r="A70" s="19"/>
      <c r="B70" s="17"/>
      <c r="C70" s="17"/>
      <c r="D70" s="17"/>
      <c r="E70" s="17"/>
      <c r="F70" s="17"/>
      <c r="G70" s="17"/>
    </row>
    <row r="71" spans="1:7" ht="15" x14ac:dyDescent="0.25">
      <c r="A71" s="19"/>
      <c r="B71" s="17"/>
      <c r="C71" s="17"/>
      <c r="D71" s="17"/>
      <c r="E71" s="17"/>
      <c r="F71" s="17"/>
      <c r="G71" s="17"/>
    </row>
    <row r="72" spans="1:7" ht="15" x14ac:dyDescent="0.25">
      <c r="A72" s="19"/>
      <c r="B72" s="17"/>
      <c r="C72" s="17"/>
      <c r="D72" s="17"/>
      <c r="E72" s="17"/>
      <c r="F72" s="17"/>
      <c r="G72" s="17"/>
    </row>
    <row r="73" spans="1:7" ht="15" x14ac:dyDescent="0.25">
      <c r="A73" s="19"/>
      <c r="B73" s="17"/>
      <c r="C73" s="17"/>
      <c r="D73" s="17"/>
      <c r="E73" s="17"/>
      <c r="F73" s="17"/>
      <c r="G73" s="17"/>
    </row>
  </sheetData>
  <sheetProtection algorithmName="SHA-512" hashValue="/vjL3Rq2/sZPzlE9s8GLiPrywGGO5X5i3OYygTCuLAI/rLbHZYoxDFqmwg/jdPOvjNVwrwt2QcKBRGVGAASpqg==" saltValue="tCETmxKkoq16f4N4XRoCFg==" spinCount="100000" sheet="1" objects="1" scenarios="1"/>
  <customSheetViews>
    <customSheetView guid="{B28BCA7F-F77D-42A7-AB48-715BD0921883}" hiddenColumns="1">
      <selection activeCell="K3" sqref="K3"/>
      <pageMargins left="0.7" right="0.7" top="0.75" bottom="0.75" header="0.3" footer="0.3"/>
      <pageSetup paperSize="9" orientation="portrait" horizontalDpi="0" verticalDpi="0" r:id="rId1"/>
    </customSheetView>
  </customSheetViews>
  <mergeCells count="6">
    <mergeCell ref="J6:J7"/>
    <mergeCell ref="A1:I1"/>
    <mergeCell ref="A3:A4"/>
    <mergeCell ref="B6:F6"/>
    <mergeCell ref="G6:G7"/>
    <mergeCell ref="I6:I7"/>
  </mergeCells>
  <conditionalFormatting sqref="J8:J26">
    <cfRule type="containsText" dxfId="7" priority="21" operator="containsText" text="Lista de espera">
      <formula>NOT(ISERROR(SEARCH("Lista de espera",J8)))</formula>
    </cfRule>
    <cfRule type="containsText" dxfId="6" priority="22" operator="containsText" text="Lista de espera">
      <formula>NOT(ISERROR(SEARCH("Lista de espera",J8)))</formula>
    </cfRule>
    <cfRule type="containsText" dxfId="5" priority="23" operator="containsText" text="Lista de espera">
      <formula>NOT(ISERROR(SEARCH("Lista de espera",J8)))</formula>
    </cfRule>
    <cfRule type="cellIs" dxfId="4" priority="24" operator="equal">
      <formula>$J$8</formula>
    </cfRule>
  </conditionalFormatting>
  <conditionalFormatting sqref="J8:J26">
    <cfRule type="containsText" dxfId="3" priority="20" operator="containsText" text="Admitido">
      <formula>NOT(ISERROR(SEARCH("Admitido",J8)))</formula>
    </cfRule>
  </conditionalFormatting>
  <conditionalFormatting sqref="J8:J26">
    <cfRule type="containsText" dxfId="2" priority="18" operator="containsText" text="Admitido">
      <formula>NOT(ISERROR(SEARCH("Admitido",J8)))</formula>
    </cfRule>
  </conditionalFormatting>
  <conditionalFormatting sqref="J8:J26">
    <cfRule type="containsText" dxfId="1" priority="17" operator="containsText" text="No Admitido">
      <formula>NOT(ISERROR(SEARCH("No Admitido",J8)))</formula>
    </cfRule>
  </conditionalFormatting>
  <conditionalFormatting sqref="J8:J26">
    <cfRule type="containsText" dxfId="0" priority="107" operator="containsText" text="Listea de espera">
      <formula>NOT(ISERROR(SEARCH("Listea de espera",J8)))</formula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Simulador_2000 a 2005</vt:lpstr>
      <vt:lpstr>Simulador_2006 a 2014</vt:lpstr>
      <vt:lpstr>Simulador 09-10</vt:lpstr>
      <vt:lpstr>Saber 11- A partir Ago.2014</vt:lpstr>
    </vt:vector>
  </TitlesOfParts>
  <Company>Universidad de Ibague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E1172</dc:creator>
  <cp:lastModifiedBy>U152805801140</cp:lastModifiedBy>
  <dcterms:created xsi:type="dcterms:W3CDTF">2011-11-24T16:39:17Z</dcterms:created>
  <dcterms:modified xsi:type="dcterms:W3CDTF">2018-10-23T23:44:38Z</dcterms:modified>
</cp:coreProperties>
</file>